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1"/>
  <workbookPr updateLinks="never" codeName="DieseArbeitsmappe"/>
  <mc:AlternateContent xmlns:mc="http://schemas.openxmlformats.org/markup-compatibility/2006">
    <mc:Choice Requires="x15">
      <x15ac:absPath xmlns:x15ac="http://schemas.microsoft.com/office/spreadsheetml/2010/11/ac" url="S:\IX-Pressestelle\IX-PSa\Website\Daten für Homepage\"/>
    </mc:Choice>
  </mc:AlternateContent>
  <xr:revisionPtr revIDLastSave="0" documentId="8_{FCE4761F-68E0-466E-8274-CF1F9667F30C}" xr6:coauthVersionLast="36" xr6:coauthVersionMax="36" xr10:uidLastSave="{00000000-0000-0000-0000-000000000000}"/>
  <bookViews>
    <workbookView xWindow="0" yWindow="0" windowWidth="28800" windowHeight="12300" tabRatio="854" activeTab="3" xr2:uid="{00000000-000D-0000-FFFF-FFFF00000000}"/>
  </bookViews>
  <sheets>
    <sheet name="Hinweise" sheetId="14" r:id="rId1"/>
    <sheet name="Datenerfassung" sheetId="4" r:id="rId2"/>
    <sheet name="Anlage 4 Bere-PoCT-Bedarf" sheetId="19" r:id="rId3"/>
    <sheet name="Anlage 7 Nachweis-Testung" sheetId="1" r:id="rId4"/>
    <sheet name="Abrech-Test-Anonym" sheetId="11" r:id="rId5"/>
    <sheet name="Listen" sheetId="5" r:id="rId6"/>
  </sheets>
  <externalReferences>
    <externalReference r:id="rId7"/>
  </externalReferences>
  <definedNames>
    <definedName name="_xlnm.Print_Area" localSheetId="4">'Abrech-Test-Anonym'!$A$6:$N$62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1" i="11" l="1"/>
  <c r="C41" i="11"/>
  <c r="D41" i="11"/>
  <c r="E41" i="11"/>
  <c r="F41" i="11"/>
  <c r="G41" i="11"/>
  <c r="H41" i="11"/>
  <c r="I41" i="11"/>
  <c r="M41" i="11"/>
  <c r="N41" i="11"/>
  <c r="B42" i="11"/>
  <c r="C42" i="11"/>
  <c r="D42" i="11"/>
  <c r="E42" i="11"/>
  <c r="F42" i="11"/>
  <c r="G42" i="11"/>
  <c r="H42" i="11"/>
  <c r="I42" i="11"/>
  <c r="M42" i="11"/>
  <c r="N42" i="11"/>
  <c r="B43" i="11"/>
  <c r="C43" i="11"/>
  <c r="D43" i="11"/>
  <c r="E43" i="11"/>
  <c r="F43" i="11"/>
  <c r="G43" i="11"/>
  <c r="H43" i="11"/>
  <c r="I43" i="11"/>
  <c r="M43" i="11"/>
  <c r="N43" i="11"/>
  <c r="B44" i="11"/>
  <c r="C44" i="11"/>
  <c r="D44" i="11"/>
  <c r="E44" i="11"/>
  <c r="F44" i="11"/>
  <c r="G44" i="11"/>
  <c r="H44" i="11"/>
  <c r="I44" i="11"/>
  <c r="M44" i="11"/>
  <c r="N44" i="11"/>
  <c r="B45" i="11"/>
  <c r="C45" i="11"/>
  <c r="D45" i="11"/>
  <c r="E45" i="11"/>
  <c r="F45" i="11"/>
  <c r="G45" i="11"/>
  <c r="H45" i="11"/>
  <c r="I45" i="11"/>
  <c r="M45" i="11"/>
  <c r="N45" i="11"/>
  <c r="B46" i="11"/>
  <c r="C46" i="11"/>
  <c r="D46" i="11"/>
  <c r="E46" i="11"/>
  <c r="F46" i="11"/>
  <c r="G46" i="11"/>
  <c r="H46" i="11"/>
  <c r="I46" i="11"/>
  <c r="M46" i="11"/>
  <c r="N46" i="11"/>
  <c r="B47" i="11"/>
  <c r="C47" i="11"/>
  <c r="D47" i="11"/>
  <c r="E47" i="11"/>
  <c r="F47" i="11"/>
  <c r="G47" i="11"/>
  <c r="H47" i="11"/>
  <c r="I47" i="11"/>
  <c r="M47" i="11"/>
  <c r="N47" i="11"/>
  <c r="B48" i="11"/>
  <c r="C48" i="11"/>
  <c r="D48" i="11"/>
  <c r="E48" i="11"/>
  <c r="F48" i="11"/>
  <c r="G48" i="11"/>
  <c r="H48" i="11"/>
  <c r="I48" i="11"/>
  <c r="M48" i="11"/>
  <c r="N48" i="11"/>
  <c r="B49" i="11"/>
  <c r="C49" i="11"/>
  <c r="D49" i="11"/>
  <c r="E49" i="11"/>
  <c r="F49" i="11"/>
  <c r="G49" i="11"/>
  <c r="H49" i="11"/>
  <c r="I49" i="11"/>
  <c r="M49" i="11"/>
  <c r="N49" i="11"/>
  <c r="B50" i="11"/>
  <c r="C50" i="11"/>
  <c r="D50" i="11"/>
  <c r="E50" i="11"/>
  <c r="F50" i="11"/>
  <c r="G50" i="11"/>
  <c r="H50" i="11"/>
  <c r="I50" i="11"/>
  <c r="M50" i="11"/>
  <c r="N50" i="11"/>
  <c r="B51" i="11"/>
  <c r="C51" i="11"/>
  <c r="D51" i="11"/>
  <c r="E51" i="11"/>
  <c r="F51" i="11"/>
  <c r="G51" i="11"/>
  <c r="H51" i="11"/>
  <c r="I51" i="11"/>
  <c r="M51" i="11"/>
  <c r="N51" i="11"/>
  <c r="B52" i="11"/>
  <c r="C52" i="11"/>
  <c r="D52" i="11"/>
  <c r="E52" i="11"/>
  <c r="F52" i="11"/>
  <c r="G52" i="11"/>
  <c r="H52" i="11"/>
  <c r="I52" i="11"/>
  <c r="M52" i="11"/>
  <c r="N52" i="11"/>
  <c r="B53" i="11"/>
  <c r="C53" i="11"/>
  <c r="D53" i="11"/>
  <c r="E53" i="11"/>
  <c r="F53" i="11"/>
  <c r="G53" i="11"/>
  <c r="H53" i="11"/>
  <c r="I53" i="11"/>
  <c r="M53" i="11"/>
  <c r="N53" i="11"/>
  <c r="B54" i="11"/>
  <c r="C54" i="11"/>
  <c r="D54" i="11"/>
  <c r="E54" i="11"/>
  <c r="F54" i="11"/>
  <c r="G54" i="11"/>
  <c r="H54" i="11"/>
  <c r="I54" i="11"/>
  <c r="M54" i="11"/>
  <c r="N54" i="11"/>
  <c r="B55" i="11"/>
  <c r="C55" i="11"/>
  <c r="D55" i="11"/>
  <c r="E55" i="11"/>
  <c r="F55" i="11"/>
  <c r="G55" i="11"/>
  <c r="H55" i="11"/>
  <c r="I55" i="11"/>
  <c r="M55" i="11"/>
  <c r="N55" i="11"/>
  <c r="B56" i="11"/>
  <c r="C56" i="11"/>
  <c r="D56" i="11"/>
  <c r="E56" i="11"/>
  <c r="F56" i="11"/>
  <c r="G56" i="11"/>
  <c r="H56" i="11"/>
  <c r="I56" i="11"/>
  <c r="M56" i="11"/>
  <c r="N56" i="11"/>
  <c r="B57" i="11"/>
  <c r="C57" i="11"/>
  <c r="D57" i="11"/>
  <c r="E57" i="11"/>
  <c r="F57" i="11"/>
  <c r="G57" i="11"/>
  <c r="H57" i="11"/>
  <c r="I57" i="11"/>
  <c r="M57" i="11"/>
  <c r="N57" i="11"/>
  <c r="B58" i="11"/>
  <c r="C58" i="11"/>
  <c r="D58" i="11"/>
  <c r="E58" i="11"/>
  <c r="F58" i="11"/>
  <c r="G58" i="11"/>
  <c r="H58" i="11"/>
  <c r="I58" i="11"/>
  <c r="M58" i="11"/>
  <c r="N58" i="11"/>
  <c r="B59" i="11"/>
  <c r="C59" i="11"/>
  <c r="D59" i="11"/>
  <c r="E59" i="11"/>
  <c r="F59" i="11"/>
  <c r="G59" i="11"/>
  <c r="H59" i="11"/>
  <c r="I59" i="11"/>
  <c r="M59" i="11"/>
  <c r="N59" i="11"/>
  <c r="B60" i="11"/>
  <c r="C60" i="11"/>
  <c r="D60" i="11"/>
  <c r="E60" i="11"/>
  <c r="F60" i="11"/>
  <c r="G60" i="11"/>
  <c r="H60" i="11"/>
  <c r="I60" i="11"/>
  <c r="M60" i="11"/>
  <c r="N60" i="11"/>
  <c r="B61" i="11"/>
  <c r="C61" i="11"/>
  <c r="D61" i="11"/>
  <c r="E61" i="11"/>
  <c r="F61" i="11"/>
  <c r="G61" i="11"/>
  <c r="H61" i="11"/>
  <c r="I61" i="11"/>
  <c r="M61" i="11"/>
  <c r="N61" i="11"/>
  <c r="B13" i="19" l="1"/>
  <c r="B10" i="19"/>
  <c r="B9" i="19"/>
  <c r="B8" i="19"/>
  <c r="B6" i="19"/>
  <c r="B5" i="19"/>
  <c r="B4" i="19"/>
  <c r="B3" i="19"/>
  <c r="H45" i="19"/>
  <c r="H46" i="19"/>
  <c r="F21" i="19"/>
  <c r="C48" i="19" s="1"/>
  <c r="H48" i="19" s="1"/>
  <c r="C47" i="19"/>
  <c r="H47" i="19" s="1"/>
  <c r="C49" i="19"/>
  <c r="H49" i="19" s="1"/>
  <c r="G50" i="19"/>
  <c r="G49" i="19"/>
  <c r="F49" i="19"/>
  <c r="I48" i="19"/>
  <c r="G48" i="19"/>
  <c r="F48" i="19"/>
  <c r="I47" i="19"/>
  <c r="G47" i="19"/>
  <c r="F47" i="19"/>
  <c r="I46" i="19"/>
  <c r="G46" i="19"/>
  <c r="F46" i="19"/>
  <c r="I45" i="19"/>
  <c r="I50" i="19" s="1"/>
  <c r="G45" i="19"/>
  <c r="F45" i="19"/>
  <c r="F50" i="19" s="1"/>
  <c r="I41" i="19"/>
  <c r="H41" i="19"/>
  <c r="G41" i="19"/>
  <c r="F41" i="19"/>
  <c r="E41" i="19"/>
  <c r="I40" i="19"/>
  <c r="H40" i="19"/>
  <c r="G40" i="19"/>
  <c r="F40" i="19"/>
  <c r="E40" i="19"/>
  <c r="I39" i="19"/>
  <c r="H39" i="19"/>
  <c r="G39" i="19"/>
  <c r="F39" i="19"/>
  <c r="E39" i="19"/>
  <c r="I38" i="19"/>
  <c r="H38" i="19"/>
  <c r="G38" i="19"/>
  <c r="F38" i="19"/>
  <c r="E38" i="19"/>
  <c r="I37" i="19"/>
  <c r="H37" i="19"/>
  <c r="I36" i="19"/>
  <c r="H36" i="19"/>
  <c r="G36" i="19"/>
  <c r="F36" i="19"/>
  <c r="E36" i="19"/>
  <c r="I35" i="19"/>
  <c r="H35" i="19"/>
  <c r="G35" i="19"/>
  <c r="F35" i="19"/>
  <c r="E35" i="19"/>
  <c r="I34" i="19"/>
  <c r="H34" i="19"/>
  <c r="I33" i="19"/>
  <c r="H33" i="19"/>
  <c r="G33" i="19"/>
  <c r="F33" i="19"/>
  <c r="I32" i="19"/>
  <c r="H32" i="19"/>
  <c r="G32" i="19"/>
  <c r="F32" i="19"/>
  <c r="E32" i="19"/>
  <c r="I31" i="19"/>
  <c r="H31" i="19"/>
  <c r="G31" i="19"/>
  <c r="F31" i="19"/>
  <c r="E31" i="19"/>
  <c r="E64" i="1"/>
  <c r="F64" i="1"/>
  <c r="K64" i="1"/>
  <c r="L64" i="1"/>
  <c r="Q64" i="1"/>
  <c r="R64" i="1"/>
  <c r="E10" i="4"/>
  <c r="AA2" i="1" s="1"/>
  <c r="N2" i="11" s="1"/>
  <c r="K4" i="11"/>
  <c r="N4" i="11"/>
  <c r="M4" i="11"/>
  <c r="K2" i="11"/>
  <c r="K1" i="11"/>
  <c r="B20" i="4"/>
  <c r="B28" i="4" s="1"/>
  <c r="C28" i="4" s="1"/>
  <c r="D28" i="4" s="1"/>
  <c r="B29" i="4"/>
  <c r="C29" i="4" s="1"/>
  <c r="D29" i="4" s="1"/>
  <c r="F29" i="4" s="1"/>
  <c r="B22" i="4"/>
  <c r="B30" i="4" s="1"/>
  <c r="C30" i="4" s="1"/>
  <c r="D30" i="4" s="1"/>
  <c r="F30" i="4" s="1"/>
  <c r="L6" i="11"/>
  <c r="K6" i="11"/>
  <c r="K3" i="11"/>
  <c r="U64" i="1"/>
  <c r="V64" i="1"/>
  <c r="O64" i="1"/>
  <c r="P64" i="1"/>
  <c r="I64" i="1"/>
  <c r="J64" i="1"/>
  <c r="S64" i="1"/>
  <c r="T64" i="1"/>
  <c r="M64" i="1"/>
  <c r="N64" i="1"/>
  <c r="G64" i="1"/>
  <c r="H64" i="1"/>
  <c r="T2" i="1"/>
  <c r="T1" i="1"/>
  <c r="N40" i="11"/>
  <c r="M40" i="11"/>
  <c r="N39" i="11"/>
  <c r="M39" i="11"/>
  <c r="N38" i="11"/>
  <c r="M38" i="11"/>
  <c r="N37" i="11"/>
  <c r="M37" i="11"/>
  <c r="N36" i="11"/>
  <c r="M36" i="11"/>
  <c r="N35" i="11"/>
  <c r="M35" i="11"/>
  <c r="N34" i="11"/>
  <c r="M34" i="11"/>
  <c r="N33" i="11"/>
  <c r="M33" i="11"/>
  <c r="N32" i="11"/>
  <c r="M32" i="11"/>
  <c r="N31" i="11"/>
  <c r="M31" i="11"/>
  <c r="N30" i="11"/>
  <c r="M30" i="11"/>
  <c r="N29" i="11"/>
  <c r="M29" i="11"/>
  <c r="N28" i="11"/>
  <c r="M28" i="11"/>
  <c r="N27" i="11"/>
  <c r="M27" i="11"/>
  <c r="N26" i="11"/>
  <c r="M26" i="11"/>
  <c r="N25" i="11"/>
  <c r="M25" i="11"/>
  <c r="N24" i="11"/>
  <c r="M24" i="11"/>
  <c r="N23" i="11"/>
  <c r="M23" i="11"/>
  <c r="N22" i="11"/>
  <c r="M22" i="11"/>
  <c r="N21" i="11"/>
  <c r="M21" i="11"/>
  <c r="N20" i="11"/>
  <c r="M20" i="11"/>
  <c r="N19" i="11"/>
  <c r="M19" i="11"/>
  <c r="N18" i="11"/>
  <c r="M18" i="11"/>
  <c r="N17" i="11"/>
  <c r="M17" i="11"/>
  <c r="N16" i="11"/>
  <c r="M16" i="11"/>
  <c r="N15" i="11"/>
  <c r="M15" i="11"/>
  <c r="N14" i="11"/>
  <c r="M14" i="11"/>
  <c r="N13" i="11"/>
  <c r="M13" i="11"/>
  <c r="N12" i="11"/>
  <c r="M12" i="11"/>
  <c r="I40" i="11"/>
  <c r="H40" i="11"/>
  <c r="G40" i="11"/>
  <c r="F40" i="11"/>
  <c r="E40" i="11"/>
  <c r="D40" i="11"/>
  <c r="C40" i="11"/>
  <c r="B40" i="11"/>
  <c r="I39" i="11"/>
  <c r="H39" i="11"/>
  <c r="G39" i="11"/>
  <c r="F39" i="11"/>
  <c r="E39" i="11"/>
  <c r="D39" i="11"/>
  <c r="C39" i="11"/>
  <c r="B39" i="11"/>
  <c r="I38" i="11"/>
  <c r="H38" i="11"/>
  <c r="G38" i="11"/>
  <c r="F38" i="11"/>
  <c r="E38" i="11"/>
  <c r="D38" i="11"/>
  <c r="C38" i="11"/>
  <c r="B38" i="11"/>
  <c r="I37" i="11"/>
  <c r="H37" i="11"/>
  <c r="G37" i="11"/>
  <c r="F37" i="11"/>
  <c r="E37" i="11"/>
  <c r="D37" i="11"/>
  <c r="C37" i="11"/>
  <c r="B37" i="11"/>
  <c r="I36" i="11"/>
  <c r="H36" i="11"/>
  <c r="G36" i="11"/>
  <c r="F36" i="11"/>
  <c r="E36" i="11"/>
  <c r="D36" i="11"/>
  <c r="C36" i="11"/>
  <c r="B36" i="11"/>
  <c r="I35" i="11"/>
  <c r="H35" i="11"/>
  <c r="G35" i="11"/>
  <c r="F35" i="11"/>
  <c r="E35" i="11"/>
  <c r="D35" i="11"/>
  <c r="C35" i="11"/>
  <c r="B35" i="11"/>
  <c r="I34" i="11"/>
  <c r="H34" i="11"/>
  <c r="G34" i="11"/>
  <c r="F34" i="11"/>
  <c r="E34" i="11"/>
  <c r="D34" i="11"/>
  <c r="C34" i="11"/>
  <c r="B34" i="11"/>
  <c r="I33" i="11"/>
  <c r="H33" i="11"/>
  <c r="G33" i="11"/>
  <c r="F33" i="11"/>
  <c r="E33" i="11"/>
  <c r="D33" i="11"/>
  <c r="C33" i="11"/>
  <c r="B33" i="11"/>
  <c r="I32" i="11"/>
  <c r="H32" i="11"/>
  <c r="G32" i="11"/>
  <c r="F32" i="11"/>
  <c r="E32" i="11"/>
  <c r="D32" i="11"/>
  <c r="C32" i="11"/>
  <c r="B32" i="11"/>
  <c r="I31" i="11"/>
  <c r="H31" i="11"/>
  <c r="G31" i="11"/>
  <c r="F31" i="11"/>
  <c r="E31" i="11"/>
  <c r="D31" i="11"/>
  <c r="C31" i="11"/>
  <c r="B31" i="11"/>
  <c r="I30" i="11"/>
  <c r="H30" i="11"/>
  <c r="G30" i="11"/>
  <c r="F30" i="11"/>
  <c r="E30" i="11"/>
  <c r="D30" i="11"/>
  <c r="C30" i="11"/>
  <c r="B30" i="11"/>
  <c r="I29" i="11"/>
  <c r="H29" i="11"/>
  <c r="G29" i="11"/>
  <c r="F29" i="11"/>
  <c r="E29" i="11"/>
  <c r="D29" i="11"/>
  <c r="C29" i="11"/>
  <c r="B29" i="11"/>
  <c r="I28" i="11"/>
  <c r="H28" i="11"/>
  <c r="G28" i="11"/>
  <c r="F28" i="11"/>
  <c r="E28" i="11"/>
  <c r="D28" i="11"/>
  <c r="C28" i="11"/>
  <c r="B28" i="11"/>
  <c r="I27" i="11"/>
  <c r="H27" i="11"/>
  <c r="G27" i="11"/>
  <c r="F27" i="11"/>
  <c r="E27" i="11"/>
  <c r="D27" i="11"/>
  <c r="C27" i="11"/>
  <c r="B27" i="11"/>
  <c r="I26" i="11"/>
  <c r="H26" i="11"/>
  <c r="G26" i="11"/>
  <c r="F26" i="11"/>
  <c r="E26" i="11"/>
  <c r="D26" i="11"/>
  <c r="C26" i="11"/>
  <c r="B26" i="11"/>
  <c r="I25" i="11"/>
  <c r="H25" i="11"/>
  <c r="G25" i="11"/>
  <c r="F25" i="11"/>
  <c r="E25" i="11"/>
  <c r="D25" i="11"/>
  <c r="C25" i="11"/>
  <c r="B25" i="11"/>
  <c r="I24" i="11"/>
  <c r="H24" i="11"/>
  <c r="G24" i="11"/>
  <c r="F24" i="11"/>
  <c r="E24" i="11"/>
  <c r="D24" i="11"/>
  <c r="C24" i="11"/>
  <c r="B24" i="11"/>
  <c r="I23" i="11"/>
  <c r="H23" i="11"/>
  <c r="G23" i="11"/>
  <c r="F23" i="11"/>
  <c r="E23" i="11"/>
  <c r="D23" i="11"/>
  <c r="C23" i="11"/>
  <c r="B23" i="11"/>
  <c r="I22" i="11"/>
  <c r="H22" i="11"/>
  <c r="G22" i="11"/>
  <c r="F22" i="11"/>
  <c r="E22" i="11"/>
  <c r="D22" i="11"/>
  <c r="C22" i="11"/>
  <c r="B22" i="11"/>
  <c r="I21" i="11"/>
  <c r="H21" i="11"/>
  <c r="G21" i="11"/>
  <c r="F21" i="11"/>
  <c r="E21" i="11"/>
  <c r="D21" i="11"/>
  <c r="C21" i="11"/>
  <c r="B21" i="11"/>
  <c r="I20" i="11"/>
  <c r="H20" i="11"/>
  <c r="G20" i="11"/>
  <c r="F20" i="11"/>
  <c r="E20" i="11"/>
  <c r="D20" i="11"/>
  <c r="C20" i="11"/>
  <c r="B20" i="11"/>
  <c r="I19" i="11"/>
  <c r="H19" i="11"/>
  <c r="G19" i="11"/>
  <c r="F19" i="11"/>
  <c r="E19" i="11"/>
  <c r="D19" i="11"/>
  <c r="C19" i="11"/>
  <c r="B19" i="11"/>
  <c r="I18" i="11"/>
  <c r="H18" i="11"/>
  <c r="G18" i="11"/>
  <c r="F18" i="11"/>
  <c r="E18" i="11"/>
  <c r="D18" i="11"/>
  <c r="C18" i="11"/>
  <c r="B18" i="11"/>
  <c r="I17" i="11"/>
  <c r="H17" i="11"/>
  <c r="G17" i="11"/>
  <c r="F17" i="11"/>
  <c r="E17" i="11"/>
  <c r="D17" i="11"/>
  <c r="C17" i="11"/>
  <c r="B17" i="11"/>
  <c r="I16" i="11"/>
  <c r="H16" i="11"/>
  <c r="G16" i="11"/>
  <c r="F16" i="11"/>
  <c r="E16" i="11"/>
  <c r="D16" i="11"/>
  <c r="C16" i="11"/>
  <c r="B16" i="11"/>
  <c r="I15" i="11"/>
  <c r="H15" i="11"/>
  <c r="G15" i="11"/>
  <c r="F15" i="11"/>
  <c r="E15" i="11"/>
  <c r="D15" i="11"/>
  <c r="C15" i="11"/>
  <c r="B15" i="11"/>
  <c r="I14" i="11"/>
  <c r="H14" i="11"/>
  <c r="G14" i="11"/>
  <c r="F14" i="11"/>
  <c r="E14" i="11"/>
  <c r="D14" i="11"/>
  <c r="C14" i="11"/>
  <c r="B14" i="11"/>
  <c r="I13" i="11"/>
  <c r="H13" i="11"/>
  <c r="G13" i="11"/>
  <c r="F13" i="11"/>
  <c r="E13" i="11"/>
  <c r="D13" i="11"/>
  <c r="C13" i="11"/>
  <c r="B13" i="11"/>
  <c r="I12" i="11"/>
  <c r="I62" i="11" s="1"/>
  <c r="H12" i="11"/>
  <c r="H62" i="11" s="1"/>
  <c r="G12" i="11"/>
  <c r="G62" i="11" s="1"/>
  <c r="F12" i="11"/>
  <c r="F62" i="11" s="1"/>
  <c r="E12" i="11"/>
  <c r="E62" i="11" s="1"/>
  <c r="D12" i="11"/>
  <c r="D62" i="11" s="1"/>
  <c r="C12" i="11"/>
  <c r="B12" i="11"/>
  <c r="A28" i="4"/>
  <c r="H50" i="19" l="1"/>
  <c r="F28" i="4"/>
  <c r="F31" i="4" s="1"/>
  <c r="D31" i="4"/>
  <c r="AA64" i="1"/>
  <c r="K6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Eichler, Dieter</author>
  </authors>
  <commentList>
    <comment ref="E29" authorId="0" shapeId="0" xr:uid="{00000000-0006-0000-0200-000001000000}">
      <text>
        <r>
          <rPr>
            <b/>
            <sz val="9"/>
            <color indexed="81"/>
            <rFont val="Segoe UI"/>
            <family val="2"/>
          </rPr>
          <t>Eichler, Dieter:</t>
        </r>
        <r>
          <rPr>
            <sz val="9"/>
            <color indexed="81"/>
            <rFont val="Segoe UI"/>
            <family val="2"/>
          </rPr>
          <t xml:space="preserve">
Im Interministeriellen Führungsstab vom 22. Oktober 2020 wurde das Konzept der Bevorratung / strategischen Reserve erläutert, welches im Pflegesektor von einem eigenen Vorrat mit persönlicher Schutzausrüstung von drei Wochen aus-geht. </t>
        </r>
      </text>
    </comment>
    <comment ref="I30" authorId="0" shapeId="0" xr:uid="{00000000-0006-0000-0200-000002000000}">
      <text>
        <r>
          <rPr>
            <b/>
            <sz val="9"/>
            <color indexed="81"/>
            <rFont val="Segoe UI"/>
            <family val="2"/>
          </rPr>
          <t>Eichler, Dieter:</t>
        </r>
        <r>
          <rPr>
            <sz val="9"/>
            <color indexed="81"/>
            <rFont val="Segoe UI"/>
            <family val="2"/>
          </rPr>
          <t xml:space="preserve">
Erhöhung der Anzahl aus Phase rot um einen Faktor</t>
        </r>
      </text>
    </comment>
    <comment ref="F31" authorId="0" shapeId="0" xr:uid="{00000000-0006-0000-0200-000003000000}">
      <text>
        <r>
          <rPr>
            <b/>
            <sz val="9"/>
            <color indexed="81"/>
            <rFont val="Segoe UI"/>
            <family val="2"/>
          </rPr>
          <t>Eichler, Dieter:</t>
        </r>
        <r>
          <rPr>
            <sz val="9"/>
            <color indexed="81"/>
            <rFont val="Segoe UI"/>
            <family val="2"/>
          </rPr>
          <t xml:space="preserve">
ohne vulnerable Personen</t>
        </r>
      </text>
    </comment>
    <comment ref="G31" authorId="0" shapeId="0" xr:uid="{00000000-0006-0000-0200-000004000000}">
      <text>
        <r>
          <rPr>
            <b/>
            <sz val="9"/>
            <color indexed="81"/>
            <rFont val="Segoe UI"/>
            <family val="2"/>
          </rPr>
          <t>Eichler, Dieter:</t>
        </r>
        <r>
          <rPr>
            <sz val="9"/>
            <color indexed="81"/>
            <rFont val="Segoe UI"/>
            <family val="2"/>
          </rPr>
          <t xml:space="preserve">
ohne vulnerable Personen</t>
        </r>
      </text>
    </comment>
    <comment ref="E32" authorId="0" shapeId="0" xr:uid="{00000000-0006-0000-0200-000005000000}">
      <text>
        <r>
          <rPr>
            <b/>
            <sz val="9"/>
            <color indexed="81"/>
            <rFont val="Segoe UI"/>
            <family val="2"/>
          </rPr>
          <t>Eichler, Dieter:</t>
        </r>
        <r>
          <rPr>
            <sz val="9"/>
            <color indexed="81"/>
            <rFont val="Segoe UI"/>
            <family val="2"/>
          </rPr>
          <t xml:space="preserve">
nur bei vulnerablen Personen
</t>
        </r>
      </text>
    </comment>
    <comment ref="F36" authorId="0" shapeId="0" xr:uid="{00000000-0006-0000-0200-000006000000}">
      <text>
        <r>
          <rPr>
            <b/>
            <sz val="9"/>
            <color indexed="81"/>
            <rFont val="Segoe UI"/>
            <family val="2"/>
          </rPr>
          <t>Eichler, Dieter:</t>
        </r>
        <r>
          <rPr>
            <sz val="9"/>
            <color indexed="81"/>
            <rFont val="Segoe UI"/>
            <family val="2"/>
          </rPr>
          <t xml:space="preserve">
nur bei vulnerablen Personen</t>
        </r>
      </text>
    </comment>
    <comment ref="G36" authorId="0" shapeId="0" xr:uid="{00000000-0006-0000-0200-000007000000}">
      <text>
        <r>
          <rPr>
            <b/>
            <sz val="9"/>
            <color indexed="81"/>
            <rFont val="Segoe UI"/>
            <family val="2"/>
          </rPr>
          <t>Eichler, Dieter:</t>
        </r>
        <r>
          <rPr>
            <sz val="9"/>
            <color indexed="81"/>
            <rFont val="Segoe UI"/>
            <family val="2"/>
          </rPr>
          <t xml:space="preserve">
nur bei vulnerablen Personen</t>
        </r>
      </text>
    </comment>
    <comment ref="F45" authorId="0" shapeId="0" xr:uid="{00000000-0006-0000-0200-000008000000}">
      <text>
        <r>
          <rPr>
            <b/>
            <sz val="9"/>
            <color indexed="81"/>
            <rFont val="Segoe UI"/>
            <family val="2"/>
          </rPr>
          <t>Eichler, Dieter:</t>
        </r>
        <r>
          <rPr>
            <sz val="9"/>
            <color indexed="81"/>
            <rFont val="Segoe UI"/>
            <family val="2"/>
          </rPr>
          <t xml:space="preserve">
15% für Neuaufnahmen bzw. Entlassungen aus KH/Reha pro Monat</t>
        </r>
      </text>
    </comment>
    <comment ref="F46" authorId="0" shapeId="0" xr:uid="{00000000-0006-0000-0200-000009000000}">
      <text>
        <r>
          <rPr>
            <b/>
            <sz val="9"/>
            <color indexed="81"/>
            <rFont val="Segoe UI"/>
            <family val="2"/>
          </rPr>
          <t>Eichler, Dieter:</t>
        </r>
        <r>
          <rPr>
            <sz val="9"/>
            <color indexed="81"/>
            <rFont val="Segoe UI"/>
            <family val="2"/>
          </rPr>
          <t xml:space="preserve">
10% der Bewohner an 4 Wochenenden</t>
        </r>
      </text>
    </comment>
    <comment ref="F48" authorId="0" shapeId="0" xr:uid="{00000000-0006-0000-0200-00000A000000}">
      <text>
        <r>
          <rPr>
            <b/>
            <sz val="9"/>
            <color indexed="81"/>
            <rFont val="Segoe UI"/>
            <family val="2"/>
          </rPr>
          <t>Eichler, Dieter:</t>
        </r>
        <r>
          <rPr>
            <sz val="9"/>
            <color indexed="81"/>
            <rFont val="Segoe UI"/>
            <family val="2"/>
          </rPr>
          <t xml:space="preserve">
Keine Testung notwendig</t>
        </r>
      </text>
    </comment>
  </commentList>
</comments>
</file>

<file path=xl/sharedStrings.xml><?xml version="1.0" encoding="utf-8"?>
<sst xmlns="http://schemas.openxmlformats.org/spreadsheetml/2006/main" count="266" uniqueCount="202">
  <si>
    <t>Vorname/ Nachname</t>
  </si>
  <si>
    <t>Einrichtung/ Abteilung:</t>
  </si>
  <si>
    <t>Hdz.</t>
  </si>
  <si>
    <t>Testung Personen</t>
  </si>
  <si>
    <t>Bewohner</t>
  </si>
  <si>
    <t>Besucher</t>
  </si>
  <si>
    <t>Datum</t>
  </si>
  <si>
    <t xml:space="preserve">positiv Meldung Gesundheitsamt  </t>
  </si>
  <si>
    <t>Mitarbeiter</t>
  </si>
  <si>
    <r>
      <rPr>
        <b/>
        <sz val="12"/>
        <color theme="1"/>
        <rFont val="Arial"/>
        <family val="2"/>
      </rPr>
      <t xml:space="preserve">Telefonnummer    </t>
    </r>
    <r>
      <rPr>
        <sz val="12"/>
        <color theme="1"/>
        <rFont val="Arial"/>
        <family val="2"/>
      </rPr>
      <t xml:space="preserve">         ( Mitarbeiter / Besucher)</t>
    </r>
  </si>
  <si>
    <t>lfd. Nummer</t>
  </si>
  <si>
    <t>Bitte nur "X" eintragen</t>
  </si>
  <si>
    <t>Durchführung PoC - Antigen -Test</t>
  </si>
  <si>
    <t>Durchgeführte Tests:</t>
  </si>
  <si>
    <t>Durchgeführte       Tests Gesamt:</t>
  </si>
  <si>
    <t>Kalenderwoche</t>
  </si>
  <si>
    <t>genutzter PoC-Test</t>
  </si>
  <si>
    <t>Einrichtung</t>
  </si>
  <si>
    <t>pos</t>
  </si>
  <si>
    <t>neg</t>
  </si>
  <si>
    <t>PCR-pos</t>
  </si>
  <si>
    <r>
      <rPr>
        <b/>
        <sz val="12"/>
        <color theme="1"/>
        <rFont val="Arial"/>
        <family val="2"/>
      </rPr>
      <t xml:space="preserve">Anschrift 
</t>
    </r>
    <r>
      <rPr>
        <sz val="12"/>
        <color theme="1"/>
        <rFont val="Arial"/>
        <family val="2"/>
      </rPr>
      <t>( Mitarbeiter/ Besucher)</t>
    </r>
  </si>
  <si>
    <t>Ort / LK</t>
  </si>
  <si>
    <t>LUP</t>
  </si>
  <si>
    <t>Ort</t>
  </si>
  <si>
    <t>[Testkitname] der [Firma]</t>
  </si>
  <si>
    <t>PCR-neg</t>
  </si>
  <si>
    <t>Träger</t>
  </si>
  <si>
    <r>
      <rPr>
        <b/>
        <sz val="10"/>
        <color theme="1"/>
        <rFont val="Arial"/>
        <family val="2"/>
      </rPr>
      <t>Hinweise:</t>
    </r>
    <r>
      <rPr>
        <sz val="10"/>
        <color theme="1"/>
        <rFont val="Arial"/>
        <family val="2"/>
      </rPr>
      <t xml:space="preserve">
Bitte nur die gelben Felder ausfüllen. 
Wichtig ist die Angabe der eingesetzten Mitarbeiter je Personengruppe.
Für die Bedarfsermittlung muss die Ampelstufe in der Region eingetragen werden.
Die Grundmenge PSA pro MA/Personengruppe kann bei Besonderheiten auch angepasst werden.
Die Verteilung der Mitarbeiter nach Pendler und aus dem Amtsbereich kann ggf. auch angepasst werden.</t>
    </r>
  </si>
  <si>
    <t>Straße</t>
  </si>
  <si>
    <t>PLZ/Ort</t>
  </si>
  <si>
    <t>Ansprechpartner*in</t>
  </si>
  <si>
    <t>Telefonnummer für Rückruf</t>
  </si>
  <si>
    <t>E-Mail-Adresse</t>
  </si>
  <si>
    <t>Art der Einrichung</t>
  </si>
  <si>
    <t>Pflegeheim (SGB XI)</t>
  </si>
  <si>
    <t>Anzahl der vorgehaltenen Plätze</t>
  </si>
  <si>
    <t>Anzahl der belegten Plätze</t>
  </si>
  <si>
    <t>davon für nicht gefährdete Personengruppe</t>
  </si>
  <si>
    <t>eingesetzte MA / Tag</t>
  </si>
  <si>
    <t>davon für vulnerable Personengruppen</t>
  </si>
  <si>
    <t>Personalangaben für Berechnung der PoC-Testanzahl pro Monat je Ampelphase 
(nach Anzahl der eingesetzten Mitarbeiter)</t>
  </si>
  <si>
    <t>Leitung/Verwaltung</t>
  </si>
  <si>
    <t>Pflegedienstltg./Begleitende Dienste</t>
  </si>
  <si>
    <t>Pflege- und Betreuungspersonal insges.</t>
  </si>
  <si>
    <t>Hauswirtschaft / Betriebstechnik</t>
  </si>
  <si>
    <t>Weitere Mitarbeiter</t>
  </si>
  <si>
    <t xml:space="preserve">Freiwillige </t>
  </si>
  <si>
    <t>Faktor: Infektion</t>
  </si>
  <si>
    <t>Ampelphase</t>
  </si>
  <si>
    <t>rot</t>
  </si>
  <si>
    <t>Vorzuhaltenden PSA</t>
  </si>
  <si>
    <t>MA/Tag</t>
  </si>
  <si>
    <t>vuln MA/Tag</t>
  </si>
  <si>
    <t>vorzuhaltend je Ampelphase</t>
  </si>
  <si>
    <t>Berchnungsgrundlage in Tagen für stategische Reserve</t>
  </si>
  <si>
    <t>grün</t>
  </si>
  <si>
    <t>gelb</t>
  </si>
  <si>
    <t>orange</t>
  </si>
  <si>
    <t>bei aktivem Infektionsgeschehen</t>
  </si>
  <si>
    <t>Mund-Nasen-Bedeckung (wiederverwenbar)</t>
  </si>
  <si>
    <t>OP-Mundschutz (Einweg)</t>
  </si>
  <si>
    <t>FFP 2 - Masken</t>
  </si>
  <si>
    <t>FFP 3 - Masken</t>
  </si>
  <si>
    <t>Schutzhandschuhe (Paar/Tag)</t>
  </si>
  <si>
    <t>Schutzkittel Einweg (Bewohnerbezogen)</t>
  </si>
  <si>
    <t>Schutzoverall Einweg (Bewohnerbezogen)</t>
  </si>
  <si>
    <t>Überziehschuhe Einweg</t>
  </si>
  <si>
    <t>Schutzbrillen (pro MA - wiederverwendbar)</t>
  </si>
  <si>
    <t>Schutzvisiere (pro MA wiederverwendbar)</t>
  </si>
  <si>
    <t>Desinfektionsmittel (Ltr/Tag) Steigerung mit Faktor 0,1 je Ampelphase)</t>
  </si>
  <si>
    <t>Antigentest Bedarf</t>
  </si>
  <si>
    <t>PoC-Tests vulnerable Personengruppen</t>
  </si>
  <si>
    <t>PoC Test nicht gefährdete Personengruppen</t>
  </si>
  <si>
    <t>PoC-Tests Mitarbeiter als Pendler geschätzt</t>
  </si>
  <si>
    <t>PoC-Tests Mitarbeiter aus dem Amtsbereich geschätzt</t>
  </si>
  <si>
    <t>Besucher bei rd. …% der Bewohner</t>
  </si>
  <si>
    <t>Anzahl der Test</t>
  </si>
  <si>
    <t>Grundlage: Test i.d.R. alle 1 Wochen</t>
  </si>
  <si>
    <t>Hinweis zu aktuelle gelisteten und bestellbaren PoC-Testkits</t>
  </si>
  <si>
    <t>Liste 1</t>
  </si>
  <si>
    <t>Liste2</t>
  </si>
  <si>
    <t>Pflegeheim (SGB XI) mit Eingliederungshilfe</t>
  </si>
  <si>
    <t>Tagespflege</t>
  </si>
  <si>
    <t>Tagesgruppe</t>
  </si>
  <si>
    <t>Infektion</t>
  </si>
  <si>
    <t>Anzahl der Besucher pro Bewohner / Woche</t>
  </si>
  <si>
    <t>Zugehörig zu folgendem Verband</t>
  </si>
  <si>
    <t>Berechnung für die Testbestellung</t>
  </si>
  <si>
    <t>notwendige Test / Woche</t>
  </si>
  <si>
    <t>notwendige Test / Monat</t>
  </si>
  <si>
    <t>Grundlage: %-Anteil der Bewohner, die Besuch erhalten)</t>
  </si>
  <si>
    <t>davon Anzahl der Bewohner, die regelmäßig zu Besuchen bei Angehörigen sind</t>
  </si>
  <si>
    <t>vorhandene Testkits</t>
  </si>
  <si>
    <t>Daten</t>
  </si>
  <si>
    <t>Grunddaten</t>
  </si>
  <si>
    <t>Liste 3</t>
  </si>
  <si>
    <t>Diakonie</t>
  </si>
  <si>
    <t>AWO</t>
  </si>
  <si>
    <t>Caritas</t>
  </si>
  <si>
    <t>DRK</t>
  </si>
  <si>
    <t>Paritätischer</t>
  </si>
  <si>
    <t>bpa</t>
  </si>
  <si>
    <t>Liste 4a</t>
  </si>
  <si>
    <t>Ludwigslust-Parchim</t>
  </si>
  <si>
    <t>Mecklenburgische Seenplatte</t>
  </si>
  <si>
    <t>Vorpommern-Greifswald</t>
  </si>
  <si>
    <t>Vorpommern-Rügen</t>
  </si>
  <si>
    <t>Nordwestmecklenburg</t>
  </si>
  <si>
    <t>Liste 4b</t>
  </si>
  <si>
    <t>NWM</t>
  </si>
  <si>
    <t>VG</t>
  </si>
  <si>
    <t>VR</t>
  </si>
  <si>
    <t>HRO</t>
  </si>
  <si>
    <t>SN</t>
  </si>
  <si>
    <t>Nachweis 
PoC -  Antigen-Test
PCR-Testung</t>
  </si>
  <si>
    <t>Ambulant Betreutes Wohnen</t>
  </si>
  <si>
    <t>katschutz2@nordwestmecklenburg.de</t>
  </si>
  <si>
    <t>katschutzstab@kreis-lup.de</t>
  </si>
  <si>
    <t>038 71-722 38 99</t>
  </si>
  <si>
    <t>LRO</t>
  </si>
  <si>
    <t>koordinierungsgruppe@lkros.de</t>
  </si>
  <si>
    <t>03843 755 32350</t>
  </si>
  <si>
    <t>MSE</t>
  </si>
  <si>
    <t>kats.Koordinierungsgruppe@lk-seenplatte.de</t>
  </si>
  <si>
    <t>0395 570878190</t>
  </si>
  <si>
    <t>03834/8760-2815 oder -2818</t>
  </si>
  <si>
    <t>stab@lk-vr.de</t>
  </si>
  <si>
    <t>03831 357 2244</t>
  </si>
  <si>
    <t>Liste 4c</t>
  </si>
  <si>
    <t>Liste 4d</t>
  </si>
  <si>
    <t>Rostock</t>
  </si>
  <si>
    <t>Schwerin</t>
  </si>
  <si>
    <t>Hier und in den nachfolgenden Tabellenblätter nur die gelben Felder ausfüllen. Alle weiteren Felder sind mit Formeln hinterlegt und verknüpft.</t>
  </si>
  <si>
    <t>Allgemein</t>
  </si>
  <si>
    <t>Die beigefügten Tabellenblätter</t>
  </si>
  <si>
    <t>sind als Arbeitshilfe für die Erfassung und Nachweisführung entwickelt worden.</t>
  </si>
  <si>
    <t>Die Hinweisen in den einzelnen Tabellenblätter sollten beachtet werden.</t>
  </si>
  <si>
    <t>- Bere-stat-teilstatt</t>
  </si>
  <si>
    <t xml:space="preserve">Das sachverständige Gremium empfiehlt die Anwendung dieser Tabellenblätter auch in Hinblck auf die geltenden Verordnungen und Abrechnungsnotwendigkeiten. </t>
  </si>
  <si>
    <t>Datenerfassung</t>
  </si>
  <si>
    <t>Mit dem Ausfüllen des Tabellenblattes Datenerfassung werden alle wichtigen Grunddaten Ihrer Einrichtung / Ihres Angebots erfasst. Die Daten werden in den folgenden Tabellenblätter übernommen und müssen nicht nochmals erfasst werden.</t>
  </si>
  <si>
    <r>
      <rPr>
        <b/>
        <sz val="12"/>
        <color theme="1"/>
        <rFont val="Arial"/>
        <family val="2"/>
      </rPr>
      <t xml:space="preserve">
Praxis-Tipp: 
</t>
    </r>
    <r>
      <rPr>
        <sz val="12"/>
        <color theme="1"/>
        <rFont val="Arial"/>
        <family val="2"/>
      </rPr>
      <t>Füllen Sie die Daten einmalig aus und speichern Sie die Datei als "Muster-Datei" um diese dann jeweils fortlaufend für die jeweilige Kalenderwoche als Grundlage zu nehmen (siehe hierzu den Hinweis unter Nachweis der Testung).</t>
    </r>
  </si>
  <si>
    <t xml:space="preserve">
Das Abrechnungsblatt mit dem anonymisierten Nachweis der wöchentlich durchgeführten Test dient als Nachweis für ein mögliche Nachfragen der jeweils zuständigen Abrechnungsstelle. Personenbezogene Daten von getesteten Personen dürfen nicht übermittelt werden.</t>
  </si>
  <si>
    <t>Ambulanter Pflegedienst</t>
  </si>
  <si>
    <t>Ambulante Wohngemeinschaft / Intesiv-WG</t>
  </si>
  <si>
    <t>Prozentzahl für eine Schätzung</t>
  </si>
  <si>
    <t>Landkreis/ kreisfreie Stadt</t>
  </si>
  <si>
    <t>Anlagen</t>
  </si>
  <si>
    <t>Als Anlagen sind nochmals beigefügt</t>
  </si>
  <si>
    <t>Name der Einrichtung</t>
  </si>
  <si>
    <t>Postleitzahl</t>
  </si>
  <si>
    <t>Anzahl der anwesenden Bewohner</t>
  </si>
  <si>
    <t>Anzahl der zu testenden Beschäftigten</t>
  </si>
  <si>
    <t>Aktives COVID-19-Geschehen?</t>
  </si>
  <si>
    <t>Liste 5</t>
  </si>
  <si>
    <t>Ja</t>
  </si>
  <si>
    <t>Nein</t>
  </si>
  <si>
    <t>Probeabnahme</t>
  </si>
  <si>
    <t>Liste6</t>
  </si>
  <si>
    <t>Rachenabstrich</t>
  </si>
  <si>
    <t>Nasenabstrich</t>
  </si>
  <si>
    <t>Nase- und Rachenabstrich</t>
  </si>
  <si>
    <t>Mal so un so</t>
  </si>
  <si>
    <t>Beschäftige nehmen Test selbst ab?</t>
  </si>
  <si>
    <t>negativ
aber im Antigen-Test positiv</t>
  </si>
  <si>
    <t>postitiv
aber im Antigen-Test negativ</t>
  </si>
  <si>
    <t>Bestellte Menge</t>
  </si>
  <si>
    <t>- Datenerfassung</t>
  </si>
  <si>
    <t>Beschaffung der Test</t>
  </si>
  <si>
    <t>Landeskontingent</t>
  </si>
  <si>
    <t>LAGuS-Kontingent</t>
  </si>
  <si>
    <t>selbst beschafft</t>
  </si>
  <si>
    <t>Liste 7</t>
  </si>
  <si>
    <t>Jahr</t>
  </si>
  <si>
    <t>Liste 8</t>
  </si>
  <si>
    <t>Listen</t>
  </si>
  <si>
    <t>- Berechnung Vorhaltung PoC-Antigen</t>
  </si>
  <si>
    <t>Besondere Wohnform der EGH</t>
  </si>
  <si>
    <t>Werkstatt für behinderte Menschen</t>
  </si>
  <si>
    <t>Sonstige Angebote der EGH</t>
  </si>
  <si>
    <t>Wenn die in den Tabellenblättern angegebene Anzahl der zu erfassenden Datenmenge 30 oder 75 nicht ausreicht, speichern Sie Datei und legen eine zweite Datei an.</t>
  </si>
  <si>
    <t>VkPE-MV</t>
  </si>
  <si>
    <t>Datenerfassung für Bestellung PoC-Antigen-Test aus dem Landeskontingent - v.a. für EGH</t>
  </si>
  <si>
    <r>
      <t xml:space="preserve">Im Tabellenblatt "Nachweis-Testung-XX" sind alle Daten vollständig für den jeweiligen zu testenden Mitarbeiter, Besucher oder Bewohner entsprechend der zeitlichen Reihenfolge einzutragen. Sofern Sie mehrere Testteams parallel im Einsatz haben, empfiehlt es sich, die Daten am Ende des Tages in einer Tabelle zusammen zu führen.
</t>
    </r>
    <r>
      <rPr>
        <b/>
        <sz val="12"/>
        <color theme="1"/>
        <rFont val="Arial"/>
        <family val="2"/>
      </rPr>
      <t>Wichtig: geben Sie immer für die jeweilige Kalenderwoche den genauen Namen des genutzten PoC-Tests an.</t>
    </r>
    <r>
      <rPr>
        <sz val="12"/>
        <color theme="1"/>
        <rFont val="Arial"/>
        <family val="2"/>
      </rPr>
      <t xml:space="preserve">
</t>
    </r>
    <r>
      <rPr>
        <b/>
        <sz val="10"/>
        <color theme="1"/>
        <rFont val="Arial"/>
        <family val="2"/>
      </rPr>
      <t>(Tabelle "Nachweis-Testung-XX" - Feld: O4 / P4)</t>
    </r>
    <r>
      <rPr>
        <sz val="12"/>
        <color theme="1"/>
        <rFont val="Arial"/>
        <family val="2"/>
      </rPr>
      <t xml:space="preserve">.
Nutzen Sie in Ihrer Einrichtung / Ihrem Angebot immer nur den Test eines Herstellers, bis dieser verbraucht ist.
Wenn Sie im Laufe der Woche den Hersteller wechseln, müssen Sie die Datenerfassung für den bisher genutzten Hersteller abschließen und eine neue Datei anlegen, damit die Auswertung eindeutig  erfolgen kann. 
</t>
    </r>
  </si>
  <si>
    <t>Nachweis der Testungen</t>
  </si>
  <si>
    <r>
      <t xml:space="preserve">Führen Sie die Tabellen möglichst wöchentlich und speichern Sie diese entsprechend revisionssicher ab oder drucken diese aus. </t>
    </r>
    <r>
      <rPr>
        <b/>
        <i/>
        <sz val="12"/>
        <color theme="1"/>
        <rFont val="Arial"/>
        <family val="2"/>
      </rPr>
      <t>Sie können diese auch monatlich führen.</t>
    </r>
    <r>
      <rPr>
        <sz val="12"/>
        <color theme="1"/>
        <rFont val="Arial"/>
        <family val="2"/>
      </rPr>
      <t xml:space="preserve">
Es empfiehlt sich aus den drei Tabellen jeweils ein pdf-Dokument zu generieren und mit einem entsprechend klar zugeordneten Namen abzuspeichern. Sie können dies auch für alle drei Dokumente erzeugen.
</t>
    </r>
    <r>
      <rPr>
        <sz val="10"/>
        <color theme="1"/>
        <rFont val="Arial"/>
        <family val="2"/>
      </rPr>
      <t>(Namensbeispiel: "Einrichtungskürzel-PoC-PCR-KW50": EGHSN-PoC-PCR-50; EGHSN-PoC-PCR-51 ... usw. )</t>
    </r>
  </si>
  <si>
    <t xml:space="preserve">
Die Kalenderwoche läuft von Montag bis Sonntag.</t>
  </si>
  <si>
    <t>Geburtsdatum</t>
  </si>
  <si>
    <t>Uhrzeit</t>
  </si>
  <si>
    <t>Testung Personen auf der Grundlage des einrichtungs-/angebotsbezogenen Testkonzeptes
gem. § 4 Abs. 2 TestV</t>
  </si>
  <si>
    <t>Rechtlicher Hinweis</t>
  </si>
  <si>
    <t>mündlich</t>
  </si>
  <si>
    <t>schriftlich</t>
  </si>
  <si>
    <t>Bekanntgabe des Testergebnisses an getestete Person</t>
  </si>
  <si>
    <t>- Nachweis-Testung, Abrechnung-Test-Anonym</t>
  </si>
  <si>
    <t xml:space="preserve">
Bei der Datenerfassung wird der Bedarf an PoC-Testkits ermittelt. Nachrichtlich ist noch das Tabellenblatt "Bere-stat-teilstat" in der Datei mit aufgenommen, falls Sie noch weiterer Daten ermitteln müssen oder detaillierter den Bedarf ermitteln möchten.
Im Ergebnis können Sie erkennen, welcher notwendiger Bedarf sich ergibt, um die Mitarbeiter entsprechend den geltenden Verordnungen testen zu können.</t>
  </si>
  <si>
    <t>Sie haben hier ein Formulare für wöchentlich 50 Tests zur Verfügung. 
Sofern Sie sich in der Anwendung von Excel gut auskennen, können Sie die Tabellen "Nachweis-Testung-XX" sowie die Tabellen "Abrech-Test-XX-Anonym" an die sich rechnerisch ergebende Anzahl der notwendigen Test pro Woche anpassen. Bitte hier die Summenspalte am Ende der Tabelle entsprechend an die geänderte Menge anpassen, da sich daraus die Daten für die Tabellen "Auswertung-XX" ergeben.</t>
  </si>
  <si>
    <t>Bitte beachten Sie die Coronavirus-Testverordnung (TestV) des Bundes in der jeweils aktellen Fassung. 
Zu beachten ist die Nutzung der Anlage 9 lt. Rahmentestkonzept: Mitteilung des Ergebnisses an den Getesteten sowie bei positiver Testung durch einen PoC-Antigen-Test Meldung an das zuständige Gesundheitsamt. Dies gilt in erster Linie für Angebote der Eingliederungshilfe.
Für die Dokumentation nach § 7 Abs. 5 TestV sind immer Kopien der Mitteilung des Ergebnisses an den Getesteten und ggf. Meldungen an das zuständige Gesundheitsamt aufzubewahren.</t>
  </si>
  <si>
    <t>Bedarfsberechnung PoC-Test stationär/teilstationäre Einrichtungen / EGH-Angebote</t>
  </si>
  <si>
    <t>https://www.bundesgesundheitsministerium.de/coronavirus/nationale-teststrategie/faq-covid-19-tests.html</t>
  </si>
  <si>
    <t>Hinweise zur Erfassung von PoC-Antigen-Test / PCR Test in Pflegeeinrichtungen und Angeboten der Eingliederungshilfe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</si>
</sst>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12"/>
      <color theme="1"/>
      <name val="Arial"/>
      <family val="2"/>
    </font>
    <font>
      <b/>
      <sz val="8"/>
      <color theme="1"/>
      <name val="Arial"/>
      <family val="2"/>
    </font>
    <font>
      <sz val="12"/>
      <name val="Arial"/>
      <family val="2"/>
    </font>
    <font>
      <sz val="8"/>
      <color theme="1"/>
      <name val="Arial"/>
      <family val="2"/>
    </font>
    <font>
      <sz val="10"/>
      <color theme="1"/>
      <name val="Arial"/>
      <family val="2"/>
    </font>
    <font>
      <u/>
      <sz val="12"/>
      <color theme="10"/>
      <name val="Arial"/>
      <family val="2"/>
    </font>
    <font>
      <sz val="11"/>
      <color theme="1"/>
      <name val="Arial"/>
      <family val="2"/>
    </font>
    <font>
      <sz val="12"/>
      <color theme="1"/>
      <name val="Arial"/>
      <family val="2"/>
    </font>
    <font>
      <b/>
      <sz val="10"/>
      <color theme="1"/>
      <name val="Arial"/>
      <family val="2"/>
    </font>
    <font>
      <b/>
      <sz val="11"/>
      <color theme="1"/>
      <name val="Arial"/>
      <family val="2"/>
    </font>
    <font>
      <sz val="8"/>
      <color theme="0"/>
      <name val="Arial"/>
      <family val="2"/>
    </font>
    <font>
      <sz val="10"/>
      <color theme="0"/>
      <name val="Arial"/>
      <family val="2"/>
    </font>
    <font>
      <sz val="10"/>
      <name val="Arial"/>
      <family val="2"/>
    </font>
    <font>
      <b/>
      <sz val="10"/>
      <name val="Arial"/>
      <family val="2"/>
    </font>
    <font>
      <b/>
      <sz val="10"/>
      <color theme="0"/>
      <name val="Arial"/>
      <family val="2"/>
    </font>
    <font>
      <sz val="9"/>
      <color theme="1"/>
      <name val="Arial"/>
      <family val="2"/>
    </font>
    <font>
      <u/>
      <sz val="11"/>
      <color theme="10"/>
      <name val="Calibri"/>
      <family val="2"/>
      <scheme val="minor"/>
    </font>
    <font>
      <b/>
      <sz val="9"/>
      <color indexed="81"/>
      <name val="Segoe UI"/>
      <family val="2"/>
    </font>
    <font>
      <sz val="9"/>
      <color indexed="81"/>
      <name val="Segoe UI"/>
      <family val="2"/>
    </font>
    <font>
      <sz val="14"/>
      <color theme="1"/>
      <name val="Arial"/>
      <family val="2"/>
    </font>
    <font>
      <sz val="12"/>
      <color theme="1"/>
      <name val="Times New Roman"/>
      <family val="1"/>
    </font>
    <font>
      <sz val="10"/>
      <color rgb="FF000000"/>
      <name val="Arial"/>
      <family val="2"/>
    </font>
    <font>
      <u/>
      <sz val="10"/>
      <color theme="10"/>
      <name val="Arial"/>
      <family val="2"/>
    </font>
    <font>
      <sz val="9"/>
      <color theme="1"/>
      <name val="Calibri"/>
      <family val="2"/>
    </font>
    <font>
      <sz val="7"/>
      <name val="Arial"/>
      <family val="2"/>
    </font>
    <font>
      <sz val="12"/>
      <color rgb="FF1F497D"/>
      <name val="Arial"/>
      <family val="2"/>
    </font>
    <font>
      <b/>
      <i/>
      <sz val="12"/>
      <color theme="1"/>
      <name val="Arial"/>
      <family val="2"/>
    </font>
    <font>
      <b/>
      <sz val="14"/>
      <color theme="0"/>
      <name val="Arial"/>
      <family val="2"/>
    </font>
    <font>
      <b/>
      <sz val="11"/>
      <color theme="0"/>
      <name val="Arial"/>
      <family val="2"/>
    </font>
    <font>
      <b/>
      <sz val="12"/>
      <name val="Arial"/>
      <family val="2"/>
    </font>
    <font>
      <b/>
      <sz val="8"/>
      <name val="Arial"/>
      <family val="2"/>
    </font>
  </fonts>
  <fills count="18">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FFCC"/>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0000"/>
        <bgColor indexed="64"/>
      </patternFill>
    </fill>
    <fill>
      <patternFill patternType="solid">
        <fgColor rgb="FFC00000"/>
        <bgColor indexed="64"/>
      </patternFill>
    </fill>
    <fill>
      <patternFill patternType="solid">
        <fgColor theme="0"/>
        <bgColor indexed="64"/>
      </patternFill>
    </fill>
    <fill>
      <patternFill patternType="solid">
        <fgColor theme="5" tint="0.399975585192419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11">
    <xf numFmtId="0" fontId="0" fillId="0" borderId="0"/>
    <xf numFmtId="0" fontId="11" fillId="0" borderId="0" applyNumberFormat="0" applyFill="0" applyBorder="0" applyAlignment="0" applyProtection="0"/>
    <xf numFmtId="9" fontId="13" fillId="0" borderId="0" applyFont="0" applyFill="0" applyBorder="0" applyAlignment="0" applyProtection="0"/>
    <xf numFmtId="0" fontId="4" fillId="0" borderId="0"/>
    <xf numFmtId="9" fontId="4" fillId="0" borderId="0" applyFont="0" applyFill="0" applyBorder="0" applyAlignment="0" applyProtection="0"/>
    <xf numFmtId="0" fontId="22" fillId="0" borderId="0" applyNumberFormat="0" applyFill="0" applyBorder="0" applyAlignment="0" applyProtection="0"/>
    <xf numFmtId="0" fontId="3" fillId="0" borderId="0"/>
    <xf numFmtId="0" fontId="2" fillId="0" borderId="0"/>
    <xf numFmtId="0" fontId="13" fillId="0" borderId="0"/>
    <xf numFmtId="0" fontId="1" fillId="0" borderId="0"/>
    <xf numFmtId="9" fontId="1" fillId="0" borderId="0" applyFont="0" applyFill="0" applyBorder="0" applyAlignment="0" applyProtection="0"/>
  </cellStyleXfs>
  <cellXfs count="279">
    <xf numFmtId="0" fontId="0" fillId="0" borderId="0" xfId="0"/>
    <xf numFmtId="0" fontId="0" fillId="0" borderId="1" xfId="0" applyBorder="1"/>
    <xf numFmtId="0" fontId="0" fillId="0" borderId="0" xfId="0" applyBorder="1" applyAlignment="1"/>
    <xf numFmtId="0" fontId="5" fillId="0" borderId="0" xfId="0" applyFont="1" applyAlignment="1">
      <alignment vertical="center"/>
    </xf>
    <xf numFmtId="0" fontId="0" fillId="0" borderId="0" xfId="0" applyAlignment="1">
      <alignment vertical="center"/>
    </xf>
    <xf numFmtId="0" fontId="0" fillId="0" borderId="1" xfId="0" applyBorder="1" applyAlignment="1">
      <alignment horizontal="center" vertical="center"/>
    </xf>
    <xf numFmtId="0" fontId="8" fillId="3" borderId="1" xfId="0" applyFont="1" applyFill="1" applyBorder="1" applyAlignment="1">
      <alignment horizontal="center" vertical="center"/>
    </xf>
    <xf numFmtId="0" fontId="0" fillId="0" borderId="7" xfId="0" applyBorder="1"/>
    <xf numFmtId="0" fontId="0" fillId="0" borderId="7" xfId="0" applyBorder="1" applyAlignment="1">
      <alignment horizontal="center" vertical="center"/>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xf>
    <xf numFmtId="0" fontId="0" fillId="2" borderId="1" xfId="0" applyFont="1" applyFill="1" applyBorder="1" applyAlignment="1">
      <alignment horizontal="center" vertical="center" wrapText="1"/>
    </xf>
    <xf numFmtId="0" fontId="0" fillId="0" borderId="9" xfId="0" applyBorder="1"/>
    <xf numFmtId="0" fontId="0" fillId="3" borderId="1" xfId="0" applyFill="1" applyBorder="1" applyAlignment="1">
      <alignment horizontal="center" vertical="center" wrapText="1"/>
    </xf>
    <xf numFmtId="0" fontId="6" fillId="2" borderId="1" xfId="0" applyFont="1" applyFill="1" applyBorder="1" applyAlignment="1">
      <alignment horizontal="center" vertical="center" textRotation="180" wrapText="1"/>
    </xf>
    <xf numFmtId="0" fontId="5" fillId="0" borderId="0" xfId="0" applyFont="1" applyAlignment="1">
      <alignment horizontal="center" vertical="center"/>
    </xf>
    <xf numFmtId="0" fontId="0" fillId="2" borderId="7" xfId="0" applyFill="1" applyBorder="1" applyAlignment="1">
      <alignment horizontal="center" vertical="center" wrapText="1"/>
    </xf>
    <xf numFmtId="0" fontId="0" fillId="2" borderId="15" xfId="0" applyFill="1" applyBorder="1" applyAlignment="1">
      <alignment horizontal="center" vertical="center"/>
    </xf>
    <xf numFmtId="0" fontId="0" fillId="2" borderId="7" xfId="0" applyFont="1" applyFill="1" applyBorder="1" applyAlignment="1">
      <alignment horizontal="center" vertical="center" wrapText="1"/>
    </xf>
    <xf numFmtId="0" fontId="0" fillId="2" borderId="4" xfId="0" applyFill="1" applyBorder="1" applyAlignment="1">
      <alignment horizontal="center" vertical="center" wrapText="1"/>
    </xf>
    <xf numFmtId="0" fontId="8" fillId="2" borderId="1" xfId="0" applyFont="1" applyFill="1" applyBorder="1" applyAlignment="1">
      <alignment horizontal="center" vertical="center"/>
    </xf>
    <xf numFmtId="0" fontId="10" fillId="0" borderId="0" xfId="0" applyFont="1" applyBorder="1" applyAlignment="1">
      <alignment horizontal="center" vertical="center"/>
    </xf>
    <xf numFmtId="0" fontId="0" fillId="2" borderId="1" xfId="0" applyFill="1" applyBorder="1"/>
    <xf numFmtId="0" fontId="0" fillId="0" borderId="0" xfId="0" applyBorder="1" applyAlignment="1">
      <alignment horizontal="center"/>
    </xf>
    <xf numFmtId="0" fontId="6" fillId="2" borderId="1" xfId="0" applyFont="1" applyFill="1" applyBorder="1" applyAlignment="1">
      <alignment horizontal="center" vertical="center" textRotation="180" wrapText="1"/>
    </xf>
    <xf numFmtId="0" fontId="0" fillId="2" borderId="7" xfId="0" applyFill="1" applyBorder="1" applyAlignment="1">
      <alignment horizontal="center" vertical="center" wrapText="1"/>
    </xf>
    <xf numFmtId="0" fontId="5" fillId="0" borderId="0" xfId="0" applyFont="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7" borderId="7" xfId="0" applyFill="1" applyBorder="1" applyAlignment="1">
      <alignment horizontal="center" vertical="center"/>
    </xf>
    <xf numFmtId="0" fontId="0" fillId="7" borderId="1" xfId="0" applyFill="1" applyBorder="1" applyAlignment="1">
      <alignment horizontal="center" vertical="center"/>
    </xf>
    <xf numFmtId="0" fontId="8" fillId="7" borderId="1" xfId="0" applyFont="1" applyFill="1" applyBorder="1" applyAlignment="1">
      <alignment horizontal="center" vertical="center"/>
    </xf>
    <xf numFmtId="0" fontId="0" fillId="5" borderId="5" xfId="0" applyFill="1" applyBorder="1" applyAlignment="1">
      <alignment horizontal="center" vertical="center" wrapText="1"/>
    </xf>
    <xf numFmtId="0" fontId="0" fillId="5" borderId="1" xfId="0" applyFill="1" applyBorder="1" applyAlignment="1">
      <alignment horizontal="center" vertical="center" wrapText="1"/>
    </xf>
    <xf numFmtId="0" fontId="0" fillId="5" borderId="7" xfId="0" applyFill="1" applyBorder="1" applyAlignment="1">
      <alignment horizontal="center" vertical="center"/>
    </xf>
    <xf numFmtId="0" fontId="0" fillId="5" borderId="1" xfId="0" applyFill="1" applyBorder="1" applyAlignment="1">
      <alignment horizontal="center" vertical="center"/>
    </xf>
    <xf numFmtId="0" fontId="8" fillId="5" borderId="1" xfId="0" applyFont="1" applyFill="1" applyBorder="1" applyAlignment="1">
      <alignment horizontal="center" vertical="center"/>
    </xf>
    <xf numFmtId="0" fontId="0" fillId="8" borderId="5" xfId="0" applyFill="1" applyBorder="1" applyAlignment="1">
      <alignment horizontal="center" vertical="center" wrapText="1"/>
    </xf>
    <xf numFmtId="0" fontId="0" fillId="8" borderId="1" xfId="0" applyFill="1" applyBorder="1" applyAlignment="1">
      <alignment horizontal="center" vertical="center" wrapText="1"/>
    </xf>
    <xf numFmtId="0" fontId="0" fillId="8" borderId="7" xfId="0" applyFill="1" applyBorder="1" applyAlignment="1">
      <alignment horizontal="center" vertical="center"/>
    </xf>
    <xf numFmtId="0" fontId="0" fillId="8" borderId="1" xfId="0" applyFill="1" applyBorder="1" applyAlignment="1">
      <alignment horizontal="center" vertical="center"/>
    </xf>
    <xf numFmtId="0" fontId="8" fillId="8" borderId="1" xfId="0" applyFont="1" applyFill="1" applyBorder="1" applyAlignment="1">
      <alignment horizontal="center" vertical="center"/>
    </xf>
    <xf numFmtId="0" fontId="0" fillId="9" borderId="7" xfId="0" applyFill="1" applyBorder="1" applyAlignment="1">
      <alignment horizontal="center" vertical="center"/>
    </xf>
    <xf numFmtId="0" fontId="0" fillId="9" borderId="1" xfId="0" applyFill="1" applyBorder="1" applyAlignment="1">
      <alignment horizontal="center" vertical="center"/>
    </xf>
    <xf numFmtId="0" fontId="8" fillId="9" borderId="1" xfId="0" applyFont="1" applyFill="1" applyBorder="1" applyAlignment="1">
      <alignment horizontal="center" vertical="center"/>
    </xf>
    <xf numFmtId="0" fontId="0" fillId="10" borderId="7" xfId="0" applyFill="1" applyBorder="1" applyAlignment="1">
      <alignment horizontal="center" vertical="center"/>
    </xf>
    <xf numFmtId="0" fontId="0" fillId="10" borderId="1" xfId="0" applyFill="1" applyBorder="1" applyAlignment="1">
      <alignment horizontal="center" vertical="center"/>
    </xf>
    <xf numFmtId="0" fontId="8" fillId="10" borderId="1" xfId="0" applyFont="1" applyFill="1" applyBorder="1" applyAlignment="1">
      <alignment horizontal="center" vertical="center"/>
    </xf>
    <xf numFmtId="0" fontId="10" fillId="0" borderId="0" xfId="3" applyFont="1"/>
    <xf numFmtId="0" fontId="10" fillId="0" borderId="1" xfId="3" applyFont="1" applyBorder="1"/>
    <xf numFmtId="0" fontId="10" fillId="0" borderId="0" xfId="3" applyFont="1" applyAlignment="1">
      <alignment vertical="center"/>
    </xf>
    <xf numFmtId="0" fontId="10" fillId="0" borderId="1" xfId="3" applyFont="1" applyBorder="1" applyAlignment="1">
      <alignment wrapText="1"/>
    </xf>
    <xf numFmtId="0" fontId="14" fillId="0" borderId="1" xfId="3" applyFont="1" applyBorder="1" applyAlignment="1">
      <alignment horizontal="center" vertical="center" wrapText="1"/>
    </xf>
    <xf numFmtId="0" fontId="10" fillId="0" borderId="0" xfId="3" applyFont="1" applyBorder="1" applyAlignment="1">
      <alignment horizontal="left" vertical="top" wrapText="1"/>
    </xf>
    <xf numFmtId="0" fontId="10" fillId="0" borderId="0" xfId="3" applyFont="1" applyAlignment="1">
      <alignment wrapText="1"/>
    </xf>
    <xf numFmtId="0" fontId="10" fillId="0" borderId="1" xfId="3" applyFont="1" applyBorder="1" applyAlignment="1">
      <alignment vertical="center" wrapText="1"/>
    </xf>
    <xf numFmtId="1" fontId="10" fillId="0" borderId="1" xfId="3" applyNumberFormat="1" applyFont="1" applyBorder="1"/>
    <xf numFmtId="0" fontId="10" fillId="0" borderId="0" xfId="3" applyFont="1" applyAlignment="1">
      <alignment vertical="center" wrapText="1"/>
    </xf>
    <xf numFmtId="0" fontId="14" fillId="0" borderId="1" xfId="3" applyFont="1" applyBorder="1" applyAlignment="1">
      <alignment horizontal="center" vertical="center"/>
    </xf>
    <xf numFmtId="1" fontId="14" fillId="0" borderId="1" xfId="3" applyNumberFormat="1" applyFont="1" applyBorder="1"/>
    <xf numFmtId="0" fontId="6" fillId="0" borderId="0" xfId="3" applyFont="1" applyAlignment="1"/>
    <xf numFmtId="0" fontId="10" fillId="0" borderId="0" xfId="3" applyFont="1" applyAlignment="1"/>
    <xf numFmtId="0" fontId="5" fillId="0" borderId="0" xfId="3" applyFont="1" applyAlignment="1"/>
    <xf numFmtId="0" fontId="26" fillId="0" borderId="7" xfId="0" applyFont="1" applyBorder="1" applyAlignment="1">
      <alignment horizontal="center" vertical="center"/>
    </xf>
    <xf numFmtId="0" fontId="6" fillId="2" borderId="16" xfId="0" applyFont="1" applyFill="1" applyBorder="1" applyAlignment="1">
      <alignment horizontal="center" vertical="center" wrapText="1"/>
    </xf>
    <xf numFmtId="0" fontId="0" fillId="2" borderId="16" xfId="0" applyFill="1" applyBorder="1" applyAlignment="1">
      <alignment horizontal="center" vertical="center" wrapText="1"/>
    </xf>
    <xf numFmtId="0" fontId="0" fillId="0" borderId="17" xfId="0" applyBorder="1"/>
    <xf numFmtId="0" fontId="0" fillId="0" borderId="16" xfId="0" applyBorder="1"/>
    <xf numFmtId="0" fontId="28" fillId="0" borderId="1" xfId="1" applyFont="1" applyBorder="1" applyAlignment="1">
      <alignment horizontal="justify" vertical="center" wrapText="1"/>
    </xf>
    <xf numFmtId="0" fontId="27" fillId="0" borderId="1" xfId="0" applyFont="1" applyBorder="1" applyAlignment="1">
      <alignment horizontal="justify" vertical="center" wrapText="1"/>
    </xf>
    <xf numFmtId="0" fontId="10" fillId="0" borderId="0" xfId="6" applyFont="1"/>
    <xf numFmtId="0" fontId="12" fillId="0" borderId="0" xfId="6" applyFont="1"/>
    <xf numFmtId="0" fontId="25" fillId="0" borderId="0" xfId="6" applyFont="1"/>
    <xf numFmtId="0" fontId="13" fillId="0" borderId="0" xfId="6" applyFont="1" applyAlignment="1">
      <alignment vertical="top" wrapText="1"/>
    </xf>
    <xf numFmtId="0" fontId="13" fillId="6" borderId="0" xfId="6" applyFont="1" applyFill="1" applyAlignment="1">
      <alignment vertical="top" wrapText="1"/>
    </xf>
    <xf numFmtId="0" fontId="12" fillId="0" borderId="0" xfId="6" applyFont="1" applyAlignment="1">
      <alignment horizontal="left" vertical="center"/>
    </xf>
    <xf numFmtId="0" fontId="10" fillId="0" borderId="0" xfId="6" applyFont="1" applyAlignment="1">
      <alignment horizontal="center" vertical="center"/>
    </xf>
    <xf numFmtId="0" fontId="10" fillId="0" borderId="0" xfId="6" applyFont="1" applyAlignment="1">
      <alignment vertical="center"/>
    </xf>
    <xf numFmtId="0" fontId="0" fillId="4" borderId="0" xfId="6" applyFont="1" applyFill="1" applyAlignment="1">
      <alignment vertical="top" wrapText="1"/>
    </xf>
    <xf numFmtId="0" fontId="0" fillId="6" borderId="0" xfId="6" quotePrefix="1" applyFont="1" applyFill="1" applyAlignment="1">
      <alignment vertical="top" wrapText="1"/>
    </xf>
    <xf numFmtId="0" fontId="0" fillId="6" borderId="0" xfId="6" applyFont="1" applyFill="1" applyAlignment="1">
      <alignment vertical="top" wrapText="1"/>
    </xf>
    <xf numFmtId="0" fontId="0" fillId="2" borderId="0" xfId="6" applyFont="1" applyFill="1" applyAlignment="1">
      <alignment vertical="top" wrapText="1"/>
    </xf>
    <xf numFmtId="0" fontId="5" fillId="6" borderId="0" xfId="6" applyFont="1" applyFill="1" applyAlignment="1">
      <alignment horizontal="center" vertical="center" textRotation="90" wrapText="1"/>
    </xf>
    <xf numFmtId="1" fontId="10" fillId="16" borderId="6" xfId="3" applyNumberFormat="1" applyFont="1" applyFill="1" applyBorder="1" applyAlignment="1">
      <alignment vertical="center"/>
    </xf>
    <xf numFmtId="1" fontId="10" fillId="16" borderId="1" xfId="3" applyNumberFormat="1" applyFont="1" applyFill="1" applyBorder="1" applyAlignment="1">
      <alignment vertical="center"/>
    </xf>
    <xf numFmtId="0" fontId="10" fillId="0" borderId="1" xfId="3" applyFont="1" applyBorder="1" applyAlignment="1">
      <alignment horizontal="center"/>
    </xf>
    <xf numFmtId="0" fontId="0" fillId="16" borderId="1" xfId="0" applyFill="1" applyBorder="1" applyAlignment="1">
      <alignment horizontal="center" vertical="center"/>
    </xf>
    <xf numFmtId="0" fontId="0" fillId="0" borderId="0" xfId="0" applyBorder="1" applyAlignment="1">
      <alignment horizontal="center" vertical="center"/>
    </xf>
    <xf numFmtId="0" fontId="0" fillId="0" borderId="14" xfId="0" applyBorder="1" applyAlignment="1"/>
    <xf numFmtId="0" fontId="12" fillId="9" borderId="0" xfId="6" applyFont="1" applyFill="1"/>
    <xf numFmtId="0" fontId="12" fillId="9" borderId="0" xfId="6" quotePrefix="1" applyFont="1" applyFill="1"/>
    <xf numFmtId="0" fontId="10" fillId="0" borderId="0" xfId="3" applyFont="1" applyBorder="1" applyAlignment="1">
      <alignment vertical="center" wrapText="1"/>
    </xf>
    <xf numFmtId="1" fontId="10" fillId="16" borderId="0" xfId="3" applyNumberFormat="1" applyFont="1" applyFill="1" applyBorder="1" applyAlignment="1">
      <alignment vertical="center"/>
    </xf>
    <xf numFmtId="0" fontId="0" fillId="0" borderId="14" xfId="0" applyBorder="1" applyAlignment="1">
      <alignment horizontal="center"/>
    </xf>
    <xf numFmtId="0" fontId="29" fillId="0" borderId="0" xfId="0" applyFont="1"/>
    <xf numFmtId="1" fontId="10" fillId="4" borderId="1" xfId="3" applyNumberFormat="1" applyFont="1" applyFill="1" applyBorder="1" applyAlignment="1">
      <alignment vertical="center"/>
    </xf>
    <xf numFmtId="9" fontId="10" fillId="4" borderId="6" xfId="2" applyFont="1" applyFill="1" applyBorder="1" applyAlignment="1">
      <alignment vertical="center"/>
    </xf>
    <xf numFmtId="1" fontId="10" fillId="4" borderId="6" xfId="3" applyNumberFormat="1" applyFont="1" applyFill="1" applyBorder="1" applyAlignment="1">
      <alignment vertical="center"/>
    </xf>
    <xf numFmtId="0" fontId="10" fillId="4" borderId="6" xfId="3" applyFont="1" applyFill="1" applyBorder="1" applyAlignment="1">
      <alignment horizontal="left"/>
    </xf>
    <xf numFmtId="0" fontId="18" fillId="10" borderId="1" xfId="0" applyFont="1" applyFill="1" applyBorder="1" applyAlignment="1">
      <alignment horizontal="center" vertical="center" wrapText="1"/>
    </xf>
    <xf numFmtId="0" fontId="30" fillId="10" borderId="1" xfId="0" applyFont="1" applyFill="1" applyBorder="1" applyAlignment="1">
      <alignment wrapText="1"/>
    </xf>
    <xf numFmtId="0" fontId="15" fillId="0" borderId="1" xfId="0" applyFont="1" applyBorder="1" applyAlignment="1">
      <alignment horizontal="center" vertical="center"/>
    </xf>
    <xf numFmtId="0" fontId="25" fillId="0" borderId="1" xfId="0" applyFont="1" applyBorder="1" applyAlignment="1">
      <alignment horizontal="center" vertical="center"/>
    </xf>
    <xf numFmtId="0" fontId="0" fillId="4" borderId="1" xfId="0" applyFill="1" applyBorder="1"/>
    <xf numFmtId="0" fontId="14" fillId="0" borderId="1" xfId="3" applyFont="1" applyBorder="1"/>
    <xf numFmtId="0" fontId="14" fillId="0" borderId="0" xfId="3" applyFont="1"/>
    <xf numFmtId="0" fontId="0" fillId="16" borderId="1" xfId="0" applyFill="1" applyBorder="1" applyAlignment="1">
      <alignment vertical="center"/>
    </xf>
    <xf numFmtId="0" fontId="0" fillId="16" borderId="1" xfId="0" applyFill="1" applyBorder="1"/>
    <xf numFmtId="0" fontId="0" fillId="0" borderId="1" xfId="0" applyBorder="1" applyAlignment="1">
      <alignment vertical="center"/>
    </xf>
    <xf numFmtId="0" fontId="31" fillId="0" borderId="0" xfId="0" applyFont="1" applyAlignment="1">
      <alignment vertical="center"/>
    </xf>
    <xf numFmtId="0" fontId="5" fillId="0" borderId="0" xfId="9" applyFont="1"/>
    <xf numFmtId="0" fontId="10" fillId="0" borderId="0" xfId="9" applyFont="1"/>
    <xf numFmtId="0" fontId="10" fillId="0" borderId="1" xfId="9" applyFont="1" applyBorder="1"/>
    <xf numFmtId="0" fontId="10" fillId="11" borderId="6" xfId="9" applyFont="1" applyFill="1" applyBorder="1"/>
    <xf numFmtId="0" fontId="10" fillId="5" borderId="1" xfId="9" applyFont="1" applyFill="1" applyBorder="1"/>
    <xf numFmtId="0" fontId="10" fillId="5" borderId="0" xfId="9" applyFont="1" applyFill="1"/>
    <xf numFmtId="0" fontId="10" fillId="11" borderId="1" xfId="9" applyFont="1" applyFill="1" applyBorder="1"/>
    <xf numFmtId="0" fontId="1" fillId="0" borderId="0" xfId="9"/>
    <xf numFmtId="0" fontId="10" fillId="6" borderId="0" xfId="9" applyFont="1" applyFill="1"/>
    <xf numFmtId="0" fontId="12" fillId="0" borderId="5" xfId="9" applyFont="1" applyBorder="1" applyAlignment="1">
      <alignment horizontal="left" vertical="center"/>
    </xf>
    <xf numFmtId="0" fontId="12" fillId="0" borderId="8" xfId="9" applyFont="1" applyBorder="1" applyAlignment="1">
      <alignment horizontal="left" vertical="center"/>
    </xf>
    <xf numFmtId="0" fontId="12" fillId="0" borderId="6" xfId="9" applyFont="1" applyBorder="1" applyAlignment="1">
      <alignment horizontal="left" vertical="center"/>
    </xf>
    <xf numFmtId="0" fontId="12" fillId="0" borderId="0" xfId="9" applyFont="1" applyAlignment="1">
      <alignment horizontal="left" vertical="center"/>
    </xf>
    <xf numFmtId="0" fontId="12" fillId="11" borderId="1" xfId="9" applyFont="1" applyFill="1" applyBorder="1" applyAlignment="1">
      <alignment horizontal="center" vertical="center"/>
    </xf>
    <xf numFmtId="0" fontId="10" fillId="5" borderId="0" xfId="9" applyFont="1" applyFill="1" applyAlignment="1">
      <alignment horizontal="center" vertical="center"/>
    </xf>
    <xf numFmtId="0" fontId="10" fillId="11" borderId="1" xfId="9" applyFont="1" applyFill="1" applyBorder="1" applyAlignment="1">
      <alignment horizontal="center" vertical="center"/>
    </xf>
    <xf numFmtId="0" fontId="10" fillId="0" borderId="0" xfId="9" applyFont="1" applyAlignment="1">
      <alignment horizontal="center" vertical="center"/>
    </xf>
    <xf numFmtId="0" fontId="1" fillId="5" borderId="0" xfId="9" applyFill="1" applyAlignment="1">
      <alignment horizontal="center" vertical="center"/>
    </xf>
    <xf numFmtId="0" fontId="10" fillId="7" borderId="1" xfId="9" applyFont="1" applyFill="1" applyBorder="1" applyAlignment="1">
      <alignment horizontal="center" vertical="center"/>
    </xf>
    <xf numFmtId="0" fontId="10" fillId="12" borderId="1" xfId="9" applyFont="1" applyFill="1" applyBorder="1" applyAlignment="1">
      <alignment horizontal="center" vertical="center"/>
    </xf>
    <xf numFmtId="0" fontId="10" fillId="13" borderId="1" xfId="9" applyFont="1" applyFill="1" applyBorder="1" applyAlignment="1">
      <alignment horizontal="center" vertical="center"/>
    </xf>
    <xf numFmtId="0" fontId="10" fillId="14" borderId="1" xfId="9" applyFont="1" applyFill="1" applyBorder="1" applyAlignment="1">
      <alignment horizontal="center" vertical="center"/>
    </xf>
    <xf numFmtId="0" fontId="16" fillId="15" borderId="1" xfId="9" applyFont="1" applyFill="1" applyBorder="1" applyAlignment="1">
      <alignment horizontal="center" vertical="center" wrapText="1"/>
    </xf>
    <xf numFmtId="0" fontId="10" fillId="5" borderId="0" xfId="9" applyFont="1" applyFill="1" applyAlignment="1">
      <alignment vertical="center"/>
    </xf>
    <xf numFmtId="0" fontId="10" fillId="0" borderId="0" xfId="9" applyFont="1" applyAlignment="1">
      <alignment vertical="center"/>
    </xf>
    <xf numFmtId="0" fontId="10" fillId="0" borderId="1" xfId="9" applyFont="1" applyBorder="1" applyAlignment="1">
      <alignment wrapText="1"/>
    </xf>
    <xf numFmtId="0" fontId="10" fillId="0" borderId="1" xfId="9" applyFont="1" applyBorder="1" applyAlignment="1">
      <alignment horizontal="center" vertical="center"/>
    </xf>
    <xf numFmtId="3" fontId="10" fillId="7" borderId="1" xfId="9" applyNumberFormat="1" applyFont="1" applyFill="1" applyBorder="1" applyAlignment="1">
      <alignment horizontal="center" vertical="center"/>
    </xf>
    <xf numFmtId="3" fontId="10" fillId="12" borderId="1" xfId="9" applyNumberFormat="1" applyFont="1" applyFill="1" applyBorder="1" applyAlignment="1">
      <alignment horizontal="center" vertical="center"/>
    </xf>
    <xf numFmtId="3" fontId="10" fillId="13" borderId="1" xfId="9" applyNumberFormat="1" applyFont="1" applyFill="1" applyBorder="1" applyAlignment="1">
      <alignment horizontal="center" vertical="center"/>
    </xf>
    <xf numFmtId="3" fontId="10" fillId="14" borderId="1" xfId="9" applyNumberFormat="1" applyFont="1" applyFill="1" applyBorder="1" applyAlignment="1">
      <alignment horizontal="center" vertical="center"/>
    </xf>
    <xf numFmtId="3" fontId="17" fillId="15" borderId="1" xfId="9" applyNumberFormat="1" applyFont="1" applyFill="1" applyBorder="1" applyAlignment="1">
      <alignment horizontal="center" vertical="center"/>
    </xf>
    <xf numFmtId="164" fontId="10" fillId="7" borderId="1" xfId="9" applyNumberFormat="1" applyFont="1" applyFill="1" applyBorder="1" applyAlignment="1">
      <alignment horizontal="center" vertical="center"/>
    </xf>
    <xf numFmtId="164" fontId="10" fillId="12" borderId="1" xfId="9" applyNumberFormat="1" applyFont="1" applyFill="1" applyBorder="1" applyAlignment="1">
      <alignment horizontal="center" vertical="center"/>
    </xf>
    <xf numFmtId="164" fontId="10" fillId="13" borderId="1" xfId="9" applyNumberFormat="1" applyFont="1" applyFill="1" applyBorder="1" applyAlignment="1">
      <alignment horizontal="center" vertical="center"/>
    </xf>
    <xf numFmtId="164" fontId="10" fillId="14" borderId="1" xfId="9" applyNumberFormat="1" applyFont="1" applyFill="1" applyBorder="1" applyAlignment="1">
      <alignment horizontal="center" vertical="center"/>
    </xf>
    <xf numFmtId="164" fontId="17" fillId="15" borderId="1" xfId="9" applyNumberFormat="1" applyFont="1" applyFill="1" applyBorder="1" applyAlignment="1">
      <alignment horizontal="center" vertical="center"/>
    </xf>
    <xf numFmtId="0" fontId="10" fillId="5" borderId="0" xfId="9" applyFont="1" applyFill="1" applyBorder="1" applyAlignment="1">
      <alignment wrapText="1"/>
    </xf>
    <xf numFmtId="0" fontId="10" fillId="5" borderId="0" xfId="9" applyFont="1" applyFill="1" applyBorder="1" applyAlignment="1">
      <alignment horizontal="center" vertical="center"/>
    </xf>
    <xf numFmtId="1" fontId="17" fillId="5" borderId="0" xfId="9" applyNumberFormat="1" applyFont="1" applyFill="1" applyBorder="1" applyAlignment="1">
      <alignment horizontal="center" vertical="center"/>
    </xf>
    <xf numFmtId="0" fontId="10" fillId="0" borderId="5" xfId="9" applyFont="1" applyBorder="1"/>
    <xf numFmtId="0" fontId="10" fillId="0" borderId="8" xfId="9" applyFont="1" applyBorder="1" applyAlignment="1">
      <alignment horizontal="center" vertical="center"/>
    </xf>
    <xf numFmtId="0" fontId="10" fillId="0" borderId="6" xfId="9" applyFont="1" applyBorder="1" applyAlignment="1">
      <alignment horizontal="center" vertical="center"/>
    </xf>
    <xf numFmtId="0" fontId="10" fillId="6" borderId="0" xfId="9" applyFont="1" applyFill="1" applyAlignment="1">
      <alignment horizontal="center" vertical="center"/>
    </xf>
    <xf numFmtId="3" fontId="18" fillId="2" borderId="1" xfId="9" applyNumberFormat="1" applyFont="1" applyFill="1" applyBorder="1"/>
    <xf numFmtId="3" fontId="10" fillId="4" borderId="1" xfId="9" applyNumberFormat="1" applyFont="1" applyFill="1" applyBorder="1" applyAlignment="1">
      <alignment horizontal="center" vertical="center"/>
    </xf>
    <xf numFmtId="0" fontId="10" fillId="0" borderId="2" xfId="9" applyFont="1" applyBorder="1"/>
    <xf numFmtId="0" fontId="10" fillId="0" borderId="14" xfId="9" applyFont="1" applyBorder="1" applyAlignment="1">
      <alignment horizontal="center" vertical="center"/>
    </xf>
    <xf numFmtId="0" fontId="10" fillId="0" borderId="5" xfId="9" applyFont="1" applyBorder="1" applyAlignment="1">
      <alignment vertical="top" wrapText="1"/>
    </xf>
    <xf numFmtId="9" fontId="10" fillId="11" borderId="1" xfId="10" applyFont="1" applyFill="1" applyBorder="1" applyAlignment="1">
      <alignment horizontal="center" vertical="center"/>
    </xf>
    <xf numFmtId="9" fontId="10" fillId="11" borderId="8" xfId="10" applyFont="1" applyFill="1" applyBorder="1" applyAlignment="1">
      <alignment horizontal="center" vertical="center"/>
    </xf>
    <xf numFmtId="0" fontId="14" fillId="0" borderId="5" xfId="9" applyFont="1" applyBorder="1" applyAlignment="1">
      <alignment horizontal="left" vertical="center"/>
    </xf>
    <xf numFmtId="0" fontId="14" fillId="0" borderId="8" xfId="9" applyFont="1" applyBorder="1"/>
    <xf numFmtId="0" fontId="14" fillId="0" borderId="6" xfId="9" applyFont="1" applyBorder="1"/>
    <xf numFmtId="0" fontId="14" fillId="6" borderId="0" xfId="9" applyFont="1" applyFill="1"/>
    <xf numFmtId="3" fontId="19" fillId="2" borderId="1" xfId="9" applyNumberFormat="1" applyFont="1" applyFill="1" applyBorder="1"/>
    <xf numFmtId="3" fontId="14" fillId="4" borderId="1" xfId="9" applyNumberFormat="1" applyFont="1" applyFill="1" applyBorder="1" applyAlignment="1">
      <alignment horizontal="center" vertical="center"/>
    </xf>
    <xf numFmtId="3" fontId="14" fillId="14" borderId="1" xfId="9" applyNumberFormat="1" applyFont="1" applyFill="1" applyBorder="1" applyAlignment="1">
      <alignment horizontal="center" vertical="center"/>
    </xf>
    <xf numFmtId="3" fontId="20" fillId="15" borderId="1" xfId="9" applyNumberFormat="1" applyFont="1" applyFill="1" applyBorder="1" applyAlignment="1">
      <alignment horizontal="center" vertical="center"/>
    </xf>
    <xf numFmtId="1" fontId="10" fillId="11" borderId="6" xfId="9" applyNumberFormat="1" applyFont="1" applyFill="1" applyBorder="1"/>
    <xf numFmtId="0" fontId="0" fillId="0" borderId="1" xfId="0" applyBorder="1" applyAlignment="1">
      <alignment horizontal="center" vertical="center"/>
    </xf>
    <xf numFmtId="0" fontId="0" fillId="4" borderId="0" xfId="0" applyFill="1" applyBorder="1" applyAlignment="1">
      <alignment horizontal="center" vertical="center"/>
    </xf>
    <xf numFmtId="0" fontId="9" fillId="0" borderId="0" xfId="0" applyFont="1" applyBorder="1" applyAlignment="1">
      <alignment horizontal="center"/>
    </xf>
    <xf numFmtId="0" fontId="0" fillId="16" borderId="7" xfId="0" applyFill="1" applyBorder="1" applyAlignment="1">
      <alignment horizontal="center" vertical="center"/>
    </xf>
    <xf numFmtId="0" fontId="8" fillId="16" borderId="1" xfId="0" applyFont="1" applyFill="1" applyBorder="1" applyAlignment="1">
      <alignment horizontal="center" vertical="center"/>
    </xf>
    <xf numFmtId="0" fontId="8" fillId="2" borderId="5" xfId="0" applyFont="1" applyFill="1" applyBorder="1" applyAlignment="1">
      <alignment horizontal="center" vertical="center"/>
    </xf>
    <xf numFmtId="0" fontId="35" fillId="2" borderId="5"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7"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30" fillId="7" borderId="1" xfId="0" applyFont="1" applyFill="1" applyBorder="1" applyAlignment="1">
      <alignment wrapText="1"/>
    </xf>
    <xf numFmtId="0" fontId="8" fillId="5"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30" fillId="9" borderId="1" xfId="0" applyFont="1" applyFill="1" applyBorder="1" applyAlignment="1">
      <alignment wrapText="1"/>
    </xf>
    <xf numFmtId="0" fontId="8" fillId="8" borderId="1" xfId="0" applyFont="1" applyFill="1" applyBorder="1" applyAlignment="1">
      <alignment horizontal="center" vertical="center" wrapText="1"/>
    </xf>
    <xf numFmtId="0" fontId="36" fillId="2" borderId="1" xfId="0" applyFont="1" applyFill="1" applyBorder="1" applyAlignment="1">
      <alignment horizontal="center" vertical="center"/>
    </xf>
    <xf numFmtId="0" fontId="35" fillId="2" borderId="7" xfId="0" applyFont="1" applyFill="1" applyBorder="1" applyAlignment="1">
      <alignment horizontal="center" vertical="center" wrapText="1"/>
    </xf>
    <xf numFmtId="3" fontId="10" fillId="17" borderId="1" xfId="9" applyNumberFormat="1" applyFont="1" applyFill="1" applyBorder="1" applyAlignment="1">
      <alignment horizontal="center" vertical="center"/>
    </xf>
    <xf numFmtId="3" fontId="14" fillId="17" borderId="1" xfId="9" applyNumberFormat="1" applyFont="1" applyFill="1" applyBorder="1" applyAlignment="1">
      <alignment horizontal="center" vertical="center"/>
    </xf>
    <xf numFmtId="0" fontId="5" fillId="0" borderId="0" xfId="6" applyFont="1" applyAlignment="1">
      <alignment horizontal="center" wrapText="1"/>
    </xf>
    <xf numFmtId="0" fontId="5" fillId="9" borderId="0" xfId="6" applyFont="1" applyFill="1" applyAlignment="1">
      <alignment horizontal="center" vertical="center" textRotation="90" wrapText="1"/>
    </xf>
    <xf numFmtId="0" fontId="33" fillId="14" borderId="0" xfId="6" applyFont="1" applyFill="1" applyAlignment="1">
      <alignment horizontal="center" vertical="center" textRotation="90" wrapText="1"/>
    </xf>
    <xf numFmtId="0" fontId="34" fillId="14" borderId="0" xfId="6" applyFont="1" applyFill="1" applyAlignment="1">
      <alignment horizontal="left" vertical="center" wrapText="1"/>
    </xf>
    <xf numFmtId="0" fontId="5" fillId="6" borderId="0" xfId="6" applyFont="1" applyFill="1" applyAlignment="1">
      <alignment horizontal="center" vertical="center" textRotation="90" wrapText="1"/>
    </xf>
    <xf numFmtId="0" fontId="5" fillId="4" borderId="0" xfId="6" applyFont="1" applyFill="1" applyAlignment="1">
      <alignment horizontal="center" vertical="center" textRotation="90" wrapText="1"/>
    </xf>
    <xf numFmtId="0" fontId="5" fillId="2" borderId="0" xfId="6" applyFont="1" applyFill="1" applyAlignment="1">
      <alignment horizontal="center" vertical="center" textRotation="90" wrapText="1"/>
    </xf>
    <xf numFmtId="0" fontId="10" fillId="4" borderId="6" xfId="3" applyFont="1" applyFill="1" applyBorder="1" applyAlignment="1">
      <alignment horizontal="left"/>
    </xf>
    <xf numFmtId="0" fontId="10" fillId="4" borderId="1" xfId="3" applyFont="1" applyFill="1" applyBorder="1" applyAlignment="1">
      <alignment horizontal="left"/>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10" fillId="4" borderId="1" xfId="3" applyFont="1" applyFill="1" applyBorder="1" applyAlignment="1">
      <alignment horizontal="center"/>
    </xf>
    <xf numFmtId="0" fontId="10" fillId="11" borderId="6" xfId="9" applyFont="1" applyFill="1" applyBorder="1" applyAlignment="1">
      <alignment horizontal="left"/>
    </xf>
    <xf numFmtId="0" fontId="10" fillId="11" borderId="1" xfId="9" applyFont="1" applyFill="1" applyBorder="1" applyAlignment="1">
      <alignment horizontal="left"/>
    </xf>
    <xf numFmtId="0" fontId="10" fillId="0" borderId="1" xfId="9" applyFont="1" applyBorder="1" applyAlignment="1">
      <alignment horizontal="left" vertical="top" wrapText="1"/>
    </xf>
    <xf numFmtId="0" fontId="10" fillId="5" borderId="1" xfId="9" applyFont="1" applyFill="1" applyBorder="1" applyAlignment="1">
      <alignment horizontal="right"/>
    </xf>
    <xf numFmtId="0" fontId="14" fillId="6" borderId="1" xfId="9" applyFont="1" applyFill="1" applyBorder="1" applyAlignment="1">
      <alignment vertical="center" wrapText="1"/>
    </xf>
    <xf numFmtId="0" fontId="10" fillId="6" borderId="1" xfId="9" applyFont="1" applyFill="1" applyBorder="1" applyAlignment="1">
      <alignment horizontal="right"/>
    </xf>
    <xf numFmtId="0" fontId="15" fillId="6" borderId="1" xfId="9" applyFont="1" applyFill="1" applyBorder="1" applyAlignment="1">
      <alignment horizontal="left"/>
    </xf>
    <xf numFmtId="0" fontId="21" fillId="6" borderId="8" xfId="9" applyFont="1" applyFill="1" applyBorder="1" applyAlignment="1">
      <alignment horizontal="center" vertical="top"/>
    </xf>
    <xf numFmtId="0" fontId="14" fillId="0" borderId="1" xfId="9" applyFont="1" applyBorder="1" applyAlignment="1">
      <alignment horizontal="center" wrapText="1"/>
    </xf>
    <xf numFmtId="0" fontId="28" fillId="0" borderId="1" xfId="1" applyFont="1" applyBorder="1" applyAlignment="1">
      <alignment horizontal="center" wrapText="1"/>
    </xf>
    <xf numFmtId="0" fontId="12" fillId="11" borderId="1" xfId="9" applyFont="1" applyFill="1" applyBorder="1" applyAlignment="1">
      <alignment horizontal="center" vertical="center"/>
    </xf>
    <xf numFmtId="0" fontId="15" fillId="5" borderId="14" xfId="9" applyFont="1" applyFill="1" applyBorder="1" applyAlignment="1">
      <alignment horizontal="left" vertical="center" wrapText="1"/>
    </xf>
    <xf numFmtId="0" fontId="15" fillId="5" borderId="0" xfId="9" applyFont="1" applyFill="1" applyBorder="1" applyAlignment="1">
      <alignment horizontal="left" vertical="center" wrapText="1"/>
    </xf>
    <xf numFmtId="0" fontId="15" fillId="5" borderId="13" xfId="9" applyFont="1" applyFill="1" applyBorder="1" applyAlignment="1">
      <alignment horizontal="left" vertical="center" wrapText="1"/>
    </xf>
    <xf numFmtId="0" fontId="10" fillId="5" borderId="1" xfId="9" applyFont="1" applyFill="1" applyBorder="1" applyAlignment="1">
      <alignment horizontal="center" vertical="center" wrapText="1"/>
    </xf>
    <xf numFmtId="0" fontId="1" fillId="5" borderId="1" xfId="9" applyFill="1" applyBorder="1" applyAlignment="1">
      <alignment horizontal="center" vertical="center" wrapText="1"/>
    </xf>
    <xf numFmtId="0" fontId="10" fillId="5" borderId="1" xfId="9" applyFont="1" applyFill="1" applyBorder="1" applyAlignment="1">
      <alignment horizontal="center"/>
    </xf>
    <xf numFmtId="0" fontId="14" fillId="0" borderId="1" xfId="9" applyFont="1" applyBorder="1" applyAlignment="1">
      <alignment horizontal="center" vertical="center" wrapText="1"/>
    </xf>
    <xf numFmtId="0" fontId="5" fillId="4" borderId="1" xfId="0" applyFont="1" applyFill="1" applyBorder="1" applyAlignment="1">
      <alignment horizontal="center" vertical="center"/>
    </xf>
    <xf numFmtId="0" fontId="9" fillId="0" borderId="1" xfId="0" applyFont="1" applyBorder="1" applyAlignment="1">
      <alignment horizontal="center"/>
    </xf>
    <xf numFmtId="0" fontId="6" fillId="0" borderId="1" xfId="0" applyFont="1" applyBorder="1" applyAlignment="1">
      <alignment horizontal="left" vertical="top"/>
    </xf>
    <xf numFmtId="0" fontId="6" fillId="0" borderId="1" xfId="0" applyFont="1" applyBorder="1" applyAlignment="1">
      <alignment horizontal="left" vertical="center"/>
    </xf>
    <xf numFmtId="0" fontId="0" fillId="4" borderId="1" xfId="0" applyFill="1" applyBorder="1" applyAlignment="1">
      <alignment horizontal="center"/>
    </xf>
    <xf numFmtId="0" fontId="0" fillId="0" borderId="6" xfId="0" applyBorder="1" applyAlignment="1">
      <alignment horizontal="center"/>
    </xf>
    <xf numFmtId="0" fontId="0" fillId="0" borderId="1" xfId="0" applyBorder="1" applyAlignment="1">
      <alignment horizontal="center"/>
    </xf>
    <xf numFmtId="0" fontId="0" fillId="0" borderId="9" xfId="0" applyBorder="1" applyAlignment="1">
      <alignment horizontal="center"/>
    </xf>
    <xf numFmtId="0" fontId="0" fillId="4" borderId="6" xfId="0" applyFill="1" applyBorder="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8" xfId="0"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4" borderId="6" xfId="0" applyFill="1" applyBorder="1" applyAlignment="1">
      <alignment horizontal="center" vertical="center"/>
    </xf>
    <xf numFmtId="0" fontId="6" fillId="2" borderId="1" xfId="0" applyFont="1" applyFill="1" applyBorder="1" applyAlignment="1">
      <alignment horizontal="center" vertical="center" textRotation="180" wrapText="1"/>
    </xf>
    <xf numFmtId="0" fontId="8" fillId="3" borderId="1"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7" xfId="0" applyFill="1" applyBorder="1" applyAlignment="1">
      <alignment horizontal="center" vertical="center" wrapText="1"/>
    </xf>
    <xf numFmtId="0" fontId="36" fillId="2" borderId="1" xfId="0" applyFont="1" applyFill="1" applyBorder="1" applyAlignment="1">
      <alignment horizontal="center" vertical="center" wrapText="1"/>
    </xf>
    <xf numFmtId="0" fontId="36" fillId="5" borderId="1" xfId="0" applyFont="1" applyFill="1" applyBorder="1" applyAlignment="1">
      <alignment horizontal="center" vertical="center"/>
    </xf>
    <xf numFmtId="0" fontId="36" fillId="8" borderId="1" xfId="0" applyFont="1" applyFill="1" applyBorder="1" applyAlignment="1">
      <alignment horizontal="center" vertical="center"/>
    </xf>
    <xf numFmtId="0" fontId="35" fillId="2" borderId="14" xfId="0" applyFont="1" applyFill="1" applyBorder="1" applyAlignment="1">
      <alignment horizontal="center" vertical="center"/>
    </xf>
    <xf numFmtId="0" fontId="35" fillId="2" borderId="3" xfId="0" applyFont="1" applyFill="1" applyBorder="1" applyAlignment="1">
      <alignment horizontal="center" vertical="center"/>
    </xf>
    <xf numFmtId="0" fontId="7" fillId="2" borderId="1" xfId="0" applyFont="1" applyFill="1" applyBorder="1" applyAlignment="1">
      <alignment horizontal="center" vertical="center" textRotation="90"/>
    </xf>
    <xf numFmtId="0" fontId="7" fillId="5" borderId="1" xfId="0" applyFont="1" applyFill="1" applyBorder="1" applyAlignment="1">
      <alignment horizontal="center" vertical="center" textRotation="90"/>
    </xf>
    <xf numFmtId="0" fontId="7" fillId="8" borderId="1" xfId="0" applyFont="1" applyFill="1" applyBorder="1" applyAlignment="1">
      <alignment horizontal="center" vertical="center" textRotation="90"/>
    </xf>
    <xf numFmtId="0" fontId="6" fillId="2" borderId="2"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0" fillId="0" borderId="5" xfId="0" applyBorder="1" applyAlignment="1">
      <alignment horizontal="center"/>
    </xf>
    <xf numFmtId="0" fontId="0" fillId="0" borderId="8" xfId="0" applyBorder="1" applyAlignment="1">
      <alignment horizontal="center"/>
    </xf>
    <xf numFmtId="0" fontId="0" fillId="16" borderId="1" xfId="0" applyFill="1" applyBorder="1" applyAlignment="1">
      <alignment horizontal="center"/>
    </xf>
    <xf numFmtId="0" fontId="0" fillId="0" borderId="5" xfId="0" applyBorder="1" applyAlignment="1">
      <alignment horizontal="center" vertical="center"/>
    </xf>
  </cellXfs>
  <cellStyles count="11">
    <cellStyle name="Link" xfId="1" builtinId="8"/>
    <cellStyle name="Link 2" xfId="5" xr:uid="{00000000-0005-0000-0000-000001000000}"/>
    <cellStyle name="Prozent" xfId="2" builtinId="5"/>
    <cellStyle name="Prozent 2" xfId="4" xr:uid="{00000000-0005-0000-0000-000003000000}"/>
    <cellStyle name="Prozent 2 2" xfId="10" xr:uid="{00000000-0005-0000-0000-000004000000}"/>
    <cellStyle name="Standard" xfId="0" builtinId="0"/>
    <cellStyle name="Standard 2" xfId="3" xr:uid="{00000000-0005-0000-0000-000006000000}"/>
    <cellStyle name="Standard 2 2" xfId="8" xr:uid="{00000000-0005-0000-0000-000007000000}"/>
    <cellStyle name="Standard 2 3" xfId="9" xr:uid="{00000000-0005-0000-0000-000008000000}"/>
    <cellStyle name="Standard 3" xfId="6" xr:uid="{00000000-0005-0000-0000-000009000000}"/>
    <cellStyle name="Standard 4"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geschaeftsleitung\Bereichsleitung\BL-VW\Projekte\Corona-Ma&#223;nahmen\Expertengremium\Teststrategie\051120\Anlage%204%20Berechnungs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lage 4 Hinweise-Berechnungen"/>
      <sheetName val="Anlage 4 Bere-stat-teilstat"/>
      <sheetName val="Anlage 4 Bere-ambDienste"/>
      <sheetName val="Listen"/>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undesgesundheitsministerium.de/coronavirus/nationale-teststrategie/faq-covid-19-tests.html" TargetMode="External"/><Relationship Id="rId1" Type="http://schemas.openxmlformats.org/officeDocument/2006/relationships/hyperlink" Target="mailto:muster@e-mail.x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koordinierungsgruppe@lkros.de" TargetMode="External"/><Relationship Id="rId2" Type="http://schemas.openxmlformats.org/officeDocument/2006/relationships/hyperlink" Target="mailto:katschutzstab@kreis-lup.de" TargetMode="External"/><Relationship Id="rId1" Type="http://schemas.openxmlformats.org/officeDocument/2006/relationships/hyperlink" Target="mailto:katschutz2@nordwestmecklenburg.de" TargetMode="Externa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1:K52"/>
  <sheetViews>
    <sheetView view="pageBreakPreview" topLeftCell="A12" zoomScaleNormal="100" zoomScaleSheetLayoutView="100" workbookViewId="0">
      <selection activeCell="B14" sqref="B14"/>
    </sheetView>
  </sheetViews>
  <sheetFormatPr baseColWidth="10" defaultColWidth="8.88671875" defaultRowHeight="12.75" x14ac:dyDescent="0.2"/>
  <cols>
    <col min="1" max="1" width="11.21875" style="72" customWidth="1"/>
    <col min="2" max="2" width="112.109375" style="72" customWidth="1"/>
    <col min="3" max="3" width="9.88671875" style="72" customWidth="1"/>
    <col min="4" max="4" width="8.6640625" style="72" customWidth="1"/>
    <col min="5" max="8" width="8.88671875" style="72"/>
    <col min="9" max="9" width="12.33203125" style="72" customWidth="1"/>
    <col min="10" max="16384" width="8.88671875" style="72"/>
  </cols>
  <sheetData>
    <row r="1" spans="1:11" ht="36" customHeight="1" x14ac:dyDescent="0.25">
      <c r="A1" s="192" t="s">
        <v>201</v>
      </c>
      <c r="B1" s="192"/>
    </row>
    <row r="3" spans="1:11" ht="12.75" customHeight="1" x14ac:dyDescent="0.2">
      <c r="A3" s="73"/>
      <c r="B3" s="73"/>
      <c r="C3" s="73"/>
      <c r="D3" s="73"/>
      <c r="E3" s="73"/>
      <c r="F3" s="73"/>
      <c r="G3" s="73"/>
      <c r="H3" s="73"/>
      <c r="I3" s="73"/>
      <c r="J3" s="73"/>
      <c r="K3" s="73"/>
    </row>
    <row r="4" spans="1:11" ht="15" x14ac:dyDescent="0.2">
      <c r="A4" s="196" t="s">
        <v>134</v>
      </c>
      <c r="B4" s="76" t="s">
        <v>135</v>
      </c>
      <c r="C4" s="73"/>
      <c r="D4" s="73"/>
      <c r="E4" s="73"/>
      <c r="F4" s="73"/>
      <c r="G4" s="73"/>
      <c r="H4" s="73"/>
      <c r="I4" s="73"/>
      <c r="J4" s="73"/>
      <c r="K4" s="73"/>
    </row>
    <row r="5" spans="1:11" ht="15" x14ac:dyDescent="0.2">
      <c r="A5" s="196"/>
      <c r="B5" s="81" t="s">
        <v>168</v>
      </c>
      <c r="C5" s="73"/>
      <c r="D5" s="73"/>
      <c r="E5" s="73"/>
      <c r="F5" s="73"/>
      <c r="G5" s="73"/>
      <c r="H5" s="73"/>
      <c r="I5" s="73"/>
      <c r="J5" s="73"/>
      <c r="K5" s="73"/>
    </row>
    <row r="6" spans="1:11" ht="15" x14ac:dyDescent="0.2">
      <c r="A6" s="196"/>
      <c r="B6" s="81" t="s">
        <v>195</v>
      </c>
      <c r="C6" s="73"/>
      <c r="D6" s="73"/>
      <c r="E6" s="73"/>
      <c r="F6" s="73"/>
      <c r="G6" s="73"/>
      <c r="H6" s="73"/>
      <c r="I6" s="73"/>
      <c r="J6" s="73"/>
      <c r="K6" s="73"/>
    </row>
    <row r="7" spans="1:11" ht="15" x14ac:dyDescent="0.2">
      <c r="A7" s="196"/>
      <c r="B7" s="81" t="s">
        <v>138</v>
      </c>
      <c r="C7" s="73"/>
      <c r="D7" s="73"/>
      <c r="E7" s="73"/>
      <c r="F7" s="73"/>
      <c r="G7" s="73"/>
      <c r="H7" s="73"/>
      <c r="I7" s="73"/>
      <c r="J7" s="73"/>
      <c r="K7" s="73"/>
    </row>
    <row r="8" spans="1:11" ht="15" x14ac:dyDescent="0.2">
      <c r="A8" s="196"/>
      <c r="B8" s="82" t="s">
        <v>136</v>
      </c>
      <c r="C8" s="73"/>
      <c r="D8" s="73"/>
      <c r="E8" s="73"/>
      <c r="F8" s="73"/>
      <c r="G8" s="73"/>
      <c r="H8" s="73"/>
      <c r="I8" s="73"/>
      <c r="J8" s="73"/>
      <c r="K8" s="73"/>
    </row>
    <row r="9" spans="1:11" ht="30" x14ac:dyDescent="0.2">
      <c r="A9" s="196"/>
      <c r="B9" s="82" t="s">
        <v>139</v>
      </c>
      <c r="C9" s="73"/>
      <c r="D9" s="73"/>
      <c r="E9" s="73"/>
      <c r="F9" s="73"/>
      <c r="G9" s="73"/>
      <c r="H9" s="73"/>
      <c r="I9" s="73"/>
      <c r="J9" s="73"/>
      <c r="K9" s="73"/>
    </row>
    <row r="10" spans="1:11" ht="15" x14ac:dyDescent="0.2">
      <c r="A10" s="196"/>
      <c r="B10" s="82" t="s">
        <v>137</v>
      </c>
      <c r="C10" s="73"/>
      <c r="D10" s="73"/>
      <c r="E10" s="73"/>
      <c r="F10" s="73"/>
      <c r="G10" s="73"/>
      <c r="H10" s="73"/>
      <c r="I10" s="73"/>
      <c r="J10" s="73"/>
      <c r="K10" s="73"/>
    </row>
    <row r="11" spans="1:11" ht="61.5" x14ac:dyDescent="0.2">
      <c r="A11" s="84"/>
      <c r="B11" s="82" t="s">
        <v>142</v>
      </c>
      <c r="C11" s="73"/>
      <c r="D11" s="73"/>
      <c r="E11" s="73"/>
      <c r="F11" s="73"/>
      <c r="G11" s="73"/>
      <c r="H11" s="73"/>
      <c r="I11" s="73"/>
      <c r="J11" s="73"/>
      <c r="K11" s="73"/>
    </row>
    <row r="12" spans="1:11" ht="18" x14ac:dyDescent="0.25">
      <c r="A12" s="74"/>
      <c r="B12" s="75"/>
      <c r="C12" s="73"/>
      <c r="D12" s="73"/>
      <c r="E12" s="73"/>
      <c r="F12" s="73"/>
      <c r="G12" s="73"/>
      <c r="H12" s="73"/>
      <c r="I12" s="73"/>
      <c r="J12" s="73"/>
      <c r="K12" s="73"/>
    </row>
    <row r="13" spans="1:11" ht="30" x14ac:dyDescent="0.2">
      <c r="A13" s="197" t="s">
        <v>140</v>
      </c>
      <c r="B13" s="80" t="s">
        <v>141</v>
      </c>
      <c r="C13" s="73"/>
      <c r="D13" s="73"/>
      <c r="E13" s="73"/>
      <c r="F13" s="73"/>
      <c r="G13" s="73"/>
      <c r="H13" s="73"/>
      <c r="I13" s="73"/>
      <c r="J13" s="73"/>
      <c r="K13" s="73"/>
    </row>
    <row r="14" spans="1:11" ht="90" x14ac:dyDescent="0.2">
      <c r="A14" s="197"/>
      <c r="B14" s="80" t="s">
        <v>196</v>
      </c>
      <c r="C14" s="73"/>
      <c r="D14" s="73"/>
      <c r="E14" s="73"/>
      <c r="F14" s="73"/>
      <c r="G14" s="73"/>
      <c r="H14" s="73"/>
      <c r="I14" s="73"/>
      <c r="J14" s="73"/>
      <c r="K14" s="73"/>
    </row>
    <row r="15" spans="1:11" ht="18" x14ac:dyDescent="0.25">
      <c r="A15" s="74"/>
      <c r="B15" s="75"/>
      <c r="C15" s="73"/>
      <c r="D15" s="73"/>
      <c r="E15" s="73"/>
      <c r="F15" s="73"/>
      <c r="G15" s="73"/>
      <c r="H15" s="73"/>
      <c r="I15" s="73"/>
      <c r="J15" s="73"/>
      <c r="K15" s="73"/>
    </row>
    <row r="16" spans="1:11" ht="84" customHeight="1" x14ac:dyDescent="0.2">
      <c r="A16" s="198" t="s">
        <v>185</v>
      </c>
      <c r="B16" s="83" t="s">
        <v>197</v>
      </c>
      <c r="C16" s="73"/>
      <c r="D16" s="73"/>
      <c r="E16" s="73"/>
      <c r="F16" s="73"/>
      <c r="G16" s="73"/>
      <c r="H16" s="73"/>
      <c r="I16" s="73"/>
      <c r="J16" s="73"/>
      <c r="K16" s="73"/>
    </row>
    <row r="17" spans="1:11" ht="72.75" x14ac:dyDescent="0.2">
      <c r="A17" s="198"/>
      <c r="B17" s="83" t="s">
        <v>186</v>
      </c>
      <c r="C17" s="73"/>
      <c r="D17" s="73"/>
      <c r="E17" s="73"/>
      <c r="F17" s="73"/>
      <c r="G17" s="73"/>
      <c r="H17" s="73"/>
      <c r="I17" s="73"/>
      <c r="J17" s="73"/>
      <c r="K17" s="73"/>
    </row>
    <row r="18" spans="1:11" ht="165.75" x14ac:dyDescent="0.2">
      <c r="A18" s="198"/>
      <c r="B18" s="83" t="s">
        <v>184</v>
      </c>
      <c r="C18" s="73"/>
      <c r="D18" s="73"/>
      <c r="E18" s="73"/>
      <c r="F18" s="73"/>
      <c r="G18" s="73"/>
      <c r="H18" s="73"/>
      <c r="I18" s="73"/>
      <c r="J18" s="73"/>
      <c r="K18" s="73"/>
    </row>
    <row r="19" spans="1:11" ht="30" x14ac:dyDescent="0.2">
      <c r="A19" s="198"/>
      <c r="B19" s="83" t="s">
        <v>187</v>
      </c>
      <c r="C19" s="73"/>
      <c r="D19" s="73"/>
      <c r="E19" s="73"/>
      <c r="F19" s="73"/>
      <c r="G19" s="73"/>
      <c r="H19" s="73"/>
      <c r="I19" s="73"/>
      <c r="J19" s="73"/>
      <c r="K19" s="73"/>
    </row>
    <row r="20" spans="1:11" ht="45" x14ac:dyDescent="0.2">
      <c r="A20" s="198"/>
      <c r="B20" s="83" t="s">
        <v>143</v>
      </c>
      <c r="C20" s="73"/>
      <c r="D20" s="73"/>
      <c r="E20" s="73"/>
      <c r="F20" s="73"/>
      <c r="G20" s="73"/>
      <c r="H20" s="73"/>
      <c r="I20" s="73"/>
      <c r="J20" s="73"/>
      <c r="K20" s="73"/>
    </row>
    <row r="21" spans="1:11" ht="30" x14ac:dyDescent="0.2">
      <c r="A21" s="198"/>
      <c r="B21" s="83" t="s">
        <v>181</v>
      </c>
      <c r="C21" s="73"/>
      <c r="D21" s="73"/>
      <c r="E21" s="73"/>
      <c r="F21" s="73"/>
      <c r="G21" s="73"/>
      <c r="H21" s="73"/>
      <c r="I21" s="73"/>
      <c r="J21" s="73"/>
      <c r="K21" s="73"/>
    </row>
    <row r="22" spans="1:11" s="73" customFormat="1" ht="14.25" x14ac:dyDescent="0.2"/>
    <row r="23" spans="1:11" ht="24" customHeight="1" x14ac:dyDescent="0.2">
      <c r="A23" s="193" t="s">
        <v>148</v>
      </c>
      <c r="B23" s="91" t="s">
        <v>149</v>
      </c>
      <c r="C23" s="73"/>
      <c r="D23" s="73"/>
      <c r="E23" s="73"/>
      <c r="F23" s="73"/>
      <c r="G23" s="73"/>
      <c r="H23" s="73"/>
      <c r="I23" s="73"/>
      <c r="J23" s="73"/>
      <c r="K23" s="73"/>
    </row>
    <row r="24" spans="1:11" ht="24" customHeight="1" x14ac:dyDescent="0.2">
      <c r="A24" s="193"/>
      <c r="B24" s="92" t="s">
        <v>177</v>
      </c>
      <c r="C24" s="73"/>
      <c r="D24" s="73"/>
      <c r="E24" s="73"/>
      <c r="F24" s="73"/>
      <c r="G24" s="73"/>
      <c r="H24" s="73"/>
      <c r="I24" s="73"/>
      <c r="J24" s="73"/>
      <c r="K24" s="73"/>
    </row>
    <row r="25" spans="1:11" ht="24" customHeight="1" x14ac:dyDescent="0.2">
      <c r="A25" s="193"/>
      <c r="B25" s="92"/>
      <c r="C25" s="73"/>
      <c r="D25" s="73"/>
      <c r="E25" s="73"/>
      <c r="F25" s="73"/>
      <c r="G25" s="73"/>
      <c r="H25" s="73"/>
      <c r="I25" s="73"/>
      <c r="J25" s="73"/>
      <c r="K25" s="73"/>
    </row>
    <row r="26" spans="1:11" ht="15" customHeight="1" x14ac:dyDescent="0.2">
      <c r="A26" s="73"/>
      <c r="B26" s="73"/>
      <c r="C26" s="73"/>
      <c r="D26" s="73"/>
      <c r="E26" s="73"/>
      <c r="F26" s="73"/>
      <c r="G26" s="73"/>
      <c r="H26" s="73"/>
      <c r="I26" s="73"/>
      <c r="J26" s="73"/>
      <c r="K26" s="73"/>
    </row>
    <row r="27" spans="1:11" ht="40.5" customHeight="1" x14ac:dyDescent="0.2">
      <c r="A27" s="194" t="s">
        <v>191</v>
      </c>
      <c r="B27" s="195" t="s">
        <v>198</v>
      </c>
      <c r="C27" s="73"/>
      <c r="D27" s="73"/>
      <c r="E27" s="73"/>
      <c r="F27" s="73"/>
      <c r="G27" s="73"/>
      <c r="H27" s="73"/>
      <c r="I27" s="73"/>
      <c r="J27" s="73"/>
      <c r="K27" s="73"/>
    </row>
    <row r="28" spans="1:11" ht="40.5" customHeight="1" x14ac:dyDescent="0.2">
      <c r="A28" s="194"/>
      <c r="B28" s="195"/>
      <c r="C28" s="73"/>
      <c r="D28" s="73"/>
      <c r="E28" s="73"/>
      <c r="F28" s="73"/>
      <c r="G28" s="73"/>
      <c r="H28" s="73"/>
      <c r="I28" s="73"/>
      <c r="J28" s="73"/>
      <c r="K28" s="73"/>
    </row>
    <row r="29" spans="1:11" ht="40.5" customHeight="1" x14ac:dyDescent="0.2">
      <c r="A29" s="194"/>
      <c r="B29" s="195"/>
      <c r="C29" s="73"/>
      <c r="D29" s="73"/>
      <c r="E29" s="73"/>
      <c r="F29" s="73"/>
      <c r="G29" s="73"/>
      <c r="H29" s="73"/>
      <c r="I29" s="73"/>
      <c r="J29" s="73"/>
      <c r="K29" s="73"/>
    </row>
    <row r="30" spans="1:11" s="77" customFormat="1" ht="24.75" customHeight="1" x14ac:dyDescent="0.2">
      <c r="A30" s="73"/>
      <c r="B30" s="73"/>
      <c r="C30" s="73"/>
      <c r="D30" s="73"/>
      <c r="E30" s="73"/>
      <c r="F30" s="73"/>
      <c r="G30" s="73"/>
      <c r="H30" s="73"/>
      <c r="I30" s="73"/>
      <c r="J30" s="73"/>
      <c r="K30" s="73"/>
    </row>
    <row r="31" spans="1:11" ht="22.5" customHeight="1" x14ac:dyDescent="0.2">
      <c r="A31" s="73"/>
      <c r="B31" s="73"/>
      <c r="C31" s="73"/>
      <c r="D31" s="73"/>
      <c r="E31" s="73"/>
      <c r="F31" s="73"/>
      <c r="G31" s="73"/>
      <c r="H31" s="73"/>
      <c r="I31" s="73"/>
      <c r="J31" s="73"/>
      <c r="K31" s="73"/>
    </row>
    <row r="32" spans="1:11" ht="15" customHeight="1" x14ac:dyDescent="0.2">
      <c r="A32" s="73"/>
      <c r="B32" s="73"/>
      <c r="C32" s="73"/>
      <c r="D32" s="73"/>
      <c r="E32" s="73"/>
      <c r="F32" s="73"/>
      <c r="G32" s="73"/>
      <c r="H32" s="73"/>
      <c r="I32" s="73"/>
      <c r="J32" s="73"/>
      <c r="K32" s="73"/>
    </row>
    <row r="33" spans="1:11" s="78" customFormat="1" ht="18.75" customHeight="1" x14ac:dyDescent="0.2">
      <c r="A33" s="73"/>
      <c r="B33" s="73"/>
      <c r="C33" s="73"/>
      <c r="D33" s="73"/>
      <c r="E33" s="73"/>
      <c r="F33" s="73"/>
      <c r="G33" s="73"/>
      <c r="H33" s="73"/>
      <c r="I33" s="73"/>
      <c r="J33" s="73"/>
      <c r="K33" s="73"/>
    </row>
    <row r="34" spans="1:11" s="79" customFormat="1" ht="14.25" x14ac:dyDescent="0.2">
      <c r="A34" s="73"/>
      <c r="B34" s="73"/>
      <c r="C34" s="73"/>
      <c r="D34" s="73"/>
      <c r="E34" s="73"/>
      <c r="F34" s="73"/>
      <c r="G34" s="73"/>
      <c r="H34" s="73"/>
      <c r="I34" s="73"/>
      <c r="J34" s="73"/>
      <c r="K34" s="73"/>
    </row>
    <row r="35" spans="1:11" ht="14.25" x14ac:dyDescent="0.2">
      <c r="A35" s="73"/>
      <c r="B35" s="73"/>
      <c r="C35" s="73"/>
      <c r="D35" s="73"/>
      <c r="E35" s="73"/>
      <c r="F35" s="73"/>
      <c r="G35" s="73"/>
      <c r="H35" s="73"/>
      <c r="I35" s="73"/>
      <c r="J35" s="73"/>
      <c r="K35" s="73"/>
    </row>
    <row r="36" spans="1:11" ht="14.25" x14ac:dyDescent="0.2">
      <c r="A36" s="73"/>
      <c r="B36" s="73"/>
      <c r="C36" s="73"/>
      <c r="D36" s="73"/>
      <c r="E36" s="73"/>
      <c r="F36" s="73"/>
      <c r="G36" s="73"/>
      <c r="H36" s="73"/>
      <c r="I36" s="73"/>
      <c r="J36" s="73"/>
      <c r="K36" s="73"/>
    </row>
    <row r="37" spans="1:11" ht="14.25" x14ac:dyDescent="0.2">
      <c r="A37" s="73"/>
      <c r="B37" s="73"/>
      <c r="C37" s="73"/>
      <c r="D37" s="73"/>
      <c r="E37" s="73"/>
      <c r="F37" s="73"/>
      <c r="G37" s="73"/>
      <c r="H37" s="73"/>
      <c r="I37" s="73"/>
      <c r="J37" s="73"/>
      <c r="K37" s="73"/>
    </row>
    <row r="38" spans="1:11" ht="14.25" x14ac:dyDescent="0.2">
      <c r="A38" s="73"/>
      <c r="B38" s="73"/>
      <c r="C38" s="73"/>
      <c r="D38" s="73"/>
      <c r="E38" s="73"/>
      <c r="F38" s="73"/>
      <c r="G38" s="73"/>
      <c r="H38" s="73"/>
      <c r="I38" s="73"/>
      <c r="J38" s="73"/>
      <c r="K38" s="73"/>
    </row>
    <row r="39" spans="1:11" ht="14.25" x14ac:dyDescent="0.2">
      <c r="A39" s="73"/>
      <c r="B39" s="73"/>
      <c r="C39" s="73"/>
      <c r="D39" s="73"/>
      <c r="E39" s="73"/>
      <c r="F39" s="73"/>
      <c r="G39" s="73"/>
      <c r="H39" s="73"/>
      <c r="I39" s="73"/>
      <c r="J39" s="73"/>
      <c r="K39" s="73"/>
    </row>
    <row r="40" spans="1:11" ht="14.25" x14ac:dyDescent="0.2">
      <c r="A40" s="73"/>
      <c r="B40" s="73"/>
      <c r="C40" s="73"/>
      <c r="D40" s="73"/>
      <c r="E40" s="73"/>
      <c r="F40" s="73"/>
      <c r="G40" s="73"/>
      <c r="H40" s="73"/>
      <c r="I40" s="73"/>
      <c r="J40" s="73"/>
      <c r="K40" s="73"/>
    </row>
    <row r="41" spans="1:11" ht="14.25" x14ac:dyDescent="0.2">
      <c r="A41" s="73"/>
      <c r="B41" s="73"/>
      <c r="C41" s="73"/>
      <c r="D41" s="73"/>
      <c r="E41" s="73"/>
      <c r="F41" s="73"/>
      <c r="G41" s="73"/>
      <c r="H41" s="73"/>
      <c r="I41" s="73"/>
      <c r="J41" s="73"/>
      <c r="K41" s="73"/>
    </row>
    <row r="42" spans="1:11" ht="14.25" x14ac:dyDescent="0.2">
      <c r="A42" s="73"/>
      <c r="B42" s="73"/>
      <c r="C42" s="73"/>
      <c r="D42" s="73"/>
      <c r="E42" s="73"/>
      <c r="F42" s="73"/>
      <c r="G42" s="73"/>
      <c r="H42" s="73"/>
      <c r="I42" s="73"/>
      <c r="J42" s="73"/>
      <c r="K42" s="73"/>
    </row>
    <row r="43" spans="1:11" ht="14.25" x14ac:dyDescent="0.2">
      <c r="A43" s="73"/>
      <c r="B43" s="73"/>
      <c r="C43" s="73"/>
      <c r="D43" s="73"/>
      <c r="E43" s="73"/>
      <c r="F43" s="73"/>
      <c r="G43" s="73"/>
      <c r="H43" s="73"/>
      <c r="I43" s="73"/>
      <c r="J43" s="73"/>
      <c r="K43" s="73"/>
    </row>
    <row r="44" spans="1:11" ht="14.25" x14ac:dyDescent="0.2">
      <c r="A44" s="73"/>
      <c r="B44" s="73"/>
      <c r="C44" s="73"/>
      <c r="D44" s="73"/>
      <c r="E44" s="73"/>
      <c r="F44" s="73"/>
      <c r="G44" s="73"/>
      <c r="H44" s="73"/>
      <c r="I44" s="73"/>
      <c r="J44" s="73"/>
      <c r="K44" s="73"/>
    </row>
    <row r="45" spans="1:11" s="73" customFormat="1" ht="14.25" x14ac:dyDescent="0.2"/>
    <row r="46" spans="1:11" ht="14.25" x14ac:dyDescent="0.2">
      <c r="A46" s="73"/>
      <c r="B46" s="73"/>
      <c r="C46" s="73"/>
      <c r="D46" s="73"/>
      <c r="E46" s="73"/>
      <c r="F46" s="73"/>
      <c r="G46" s="73"/>
      <c r="H46" s="73"/>
      <c r="I46" s="73"/>
      <c r="J46" s="73"/>
      <c r="K46" s="73"/>
    </row>
    <row r="47" spans="1:11" ht="14.25" x14ac:dyDescent="0.2">
      <c r="A47" s="73"/>
      <c r="B47" s="73"/>
      <c r="C47" s="73"/>
      <c r="D47" s="73"/>
      <c r="E47" s="73"/>
      <c r="F47" s="73"/>
      <c r="G47" s="73"/>
      <c r="H47" s="73"/>
      <c r="I47" s="73"/>
      <c r="J47" s="73"/>
      <c r="K47" s="73"/>
    </row>
    <row r="48" spans="1:11" ht="14.25" x14ac:dyDescent="0.2">
      <c r="A48" s="73"/>
      <c r="B48" s="73"/>
      <c r="C48" s="73"/>
      <c r="D48" s="73"/>
      <c r="E48" s="73"/>
      <c r="F48" s="73"/>
      <c r="G48" s="73"/>
      <c r="H48" s="73"/>
      <c r="I48" s="73"/>
      <c r="J48" s="73"/>
      <c r="K48" s="73"/>
    </row>
    <row r="49" spans="1:11" ht="14.25" x14ac:dyDescent="0.2">
      <c r="A49" s="73"/>
      <c r="B49" s="73"/>
      <c r="C49" s="73"/>
      <c r="D49" s="73"/>
      <c r="E49" s="73"/>
      <c r="F49" s="73"/>
      <c r="G49" s="73"/>
      <c r="H49" s="73"/>
      <c r="I49" s="73"/>
      <c r="J49" s="73"/>
      <c r="K49" s="73"/>
    </row>
    <row r="50" spans="1:11" ht="14.25" x14ac:dyDescent="0.2">
      <c r="A50" s="73"/>
      <c r="B50" s="73"/>
      <c r="C50" s="73"/>
      <c r="D50" s="73"/>
      <c r="E50" s="73"/>
      <c r="F50" s="73"/>
      <c r="G50" s="73"/>
      <c r="H50" s="73"/>
      <c r="I50" s="73"/>
      <c r="J50" s="73"/>
      <c r="K50" s="73"/>
    </row>
    <row r="51" spans="1:11" ht="20.25" customHeight="1" x14ac:dyDescent="0.2">
      <c r="A51" s="73"/>
      <c r="B51" s="73"/>
      <c r="C51" s="73"/>
      <c r="D51" s="73"/>
      <c r="E51" s="73"/>
      <c r="F51" s="73"/>
      <c r="G51" s="73"/>
      <c r="H51" s="73"/>
      <c r="I51" s="73"/>
      <c r="J51" s="73"/>
      <c r="K51" s="73"/>
    </row>
    <row r="52" spans="1:11" ht="14.25" x14ac:dyDescent="0.2">
      <c r="A52" s="73"/>
      <c r="B52" s="73"/>
      <c r="C52" s="73"/>
      <c r="D52" s="73"/>
      <c r="E52" s="73"/>
      <c r="F52" s="73"/>
      <c r="G52" s="73"/>
      <c r="H52" s="73"/>
      <c r="I52" s="73"/>
      <c r="J52" s="73"/>
      <c r="K52" s="73"/>
    </row>
  </sheetData>
  <mergeCells count="7">
    <mergeCell ref="A1:B1"/>
    <mergeCell ref="A23:A25"/>
    <mergeCell ref="A27:A29"/>
    <mergeCell ref="B27:B29"/>
    <mergeCell ref="A4:A10"/>
    <mergeCell ref="A13:A14"/>
    <mergeCell ref="A16:A21"/>
  </mergeCells>
  <printOptions horizontalCentered="1" verticalCentered="1"/>
  <pageMargins left="0.23622047244094491" right="0.23622047244094491" top="0.74803149606299213" bottom="0.74803149606299213" header="0.31496062992125984" footer="0.31496062992125984"/>
  <pageSetup paperSize="9" scale="67" orientation="portrait" r:id="rId1"/>
  <headerFooter>
    <oddHeader>&amp;R&amp;10Rahmentestkonzept M-V, 4. Fassung - Datei zu Anlagen 4 und 7</oddHeader>
    <oddFooter xml:space="preserve">&amp;R&amp;9 Stand: 07.12.2021
</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'K:\geschaeftsleitung\Bereichsleitung\BL-VW\Projekte\Corona-Maßnahmen\Expertengremium\Teststrategie\051120\[Anlage 4 Berechnungstool.xlsx]Listen'!#REF!</xm:f>
          </x14:formula1>
          <xm:sqref>E30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1:K31"/>
  <sheetViews>
    <sheetView zoomScale="130" zoomScaleNormal="130" workbookViewId="0">
      <selection activeCell="A8" sqref="A8"/>
    </sheetView>
  </sheetViews>
  <sheetFormatPr baseColWidth="10" defaultColWidth="11.5546875" defaultRowHeight="12.75" x14ac:dyDescent="0.2"/>
  <cols>
    <col min="1" max="1" width="22.44140625" style="56" customWidth="1"/>
    <col min="2" max="2" width="9.88671875" style="50" customWidth="1"/>
    <col min="3" max="3" width="12.109375" style="50" bestFit="1" customWidth="1"/>
    <col min="4" max="4" width="11.6640625" style="50" customWidth="1"/>
    <col min="5" max="7" width="11.5546875" style="50"/>
    <col min="8" max="8" width="11" style="50" customWidth="1"/>
    <col min="9" max="9" width="12.33203125" style="50" customWidth="1"/>
    <col min="10" max="16384" width="11.5546875" style="50"/>
  </cols>
  <sheetData>
    <row r="1" spans="1:11" ht="18" x14ac:dyDescent="0.25">
      <c r="A1" s="64" t="s">
        <v>183</v>
      </c>
    </row>
    <row r="2" spans="1:11" ht="18" x14ac:dyDescent="0.25">
      <c r="A2" s="64"/>
    </row>
    <row r="3" spans="1:11" ht="18" x14ac:dyDescent="0.25">
      <c r="A3" s="64" t="s">
        <v>95</v>
      </c>
    </row>
    <row r="5" spans="1:11" ht="12.75" customHeight="1" x14ac:dyDescent="0.2">
      <c r="A5" s="53" t="s">
        <v>27</v>
      </c>
      <c r="B5" s="199"/>
      <c r="C5" s="200"/>
      <c r="D5" s="200"/>
    </row>
    <row r="6" spans="1:11" x14ac:dyDescent="0.2">
      <c r="A6" s="53" t="s">
        <v>150</v>
      </c>
      <c r="B6" s="199"/>
      <c r="C6" s="200"/>
      <c r="D6" s="200"/>
    </row>
    <row r="7" spans="1:11" x14ac:dyDescent="0.2">
      <c r="A7" s="53" t="s">
        <v>29</v>
      </c>
      <c r="B7" s="199"/>
      <c r="C7" s="200"/>
      <c r="D7" s="200"/>
    </row>
    <row r="8" spans="1:11" x14ac:dyDescent="0.2">
      <c r="A8" s="53" t="s">
        <v>24</v>
      </c>
      <c r="B8" s="199"/>
      <c r="C8" s="200"/>
      <c r="D8" s="200"/>
    </row>
    <row r="9" spans="1:11" ht="15" x14ac:dyDescent="0.2">
      <c r="A9" s="53" t="s">
        <v>151</v>
      </c>
      <c r="B9" s="100"/>
      <c r="C9"/>
      <c r="D9"/>
    </row>
    <row r="10" spans="1:11" x14ac:dyDescent="0.2">
      <c r="A10" s="53" t="s">
        <v>147</v>
      </c>
      <c r="B10" s="200"/>
      <c r="C10" s="200"/>
      <c r="D10" s="200"/>
      <c r="E10" s="87" t="str">
        <f>IF(B10="Nordwestmecklenburg",Listen!B17, IF(B10="Ludwigslust-Parchim",Listen!B18,IF(B10="Rostock",Listen!B19,IF(B10="Mecklenburgische Seenplatte",Listen!B20,IF(B10="Vorpommern-Greifswald",Listen!B21,IF(B10="Vorpommern-Rügen",Listen!B22,IF(B10="Rostock",Listen!B23,IF(B10="Schwerin",Listen!B24,""))))))))</f>
        <v/>
      </c>
    </row>
    <row r="11" spans="1:11" customFormat="1" ht="15.75" thickBot="1" x14ac:dyDescent="0.25">
      <c r="F11" s="50"/>
      <c r="G11" s="50"/>
      <c r="H11" s="50"/>
      <c r="I11" s="50"/>
      <c r="J11" s="50"/>
      <c r="K11" s="50"/>
    </row>
    <row r="12" spans="1:11" x14ac:dyDescent="0.2">
      <c r="A12" s="53" t="s">
        <v>87</v>
      </c>
      <c r="B12" s="210"/>
      <c r="C12" s="210"/>
      <c r="D12" s="210"/>
      <c r="F12" s="201" t="s">
        <v>133</v>
      </c>
      <c r="G12" s="202"/>
      <c r="H12" s="203"/>
    </row>
    <row r="13" spans="1:11" x14ac:dyDescent="0.2">
      <c r="F13" s="204"/>
      <c r="G13" s="205"/>
      <c r="H13" s="206"/>
    </row>
    <row r="14" spans="1:11" ht="15" x14ac:dyDescent="0.2">
      <c r="A14" s="53" t="s">
        <v>31</v>
      </c>
      <c r="B14" s="199"/>
      <c r="C14" s="200"/>
      <c r="D14" s="200"/>
      <c r="F14" s="204"/>
      <c r="G14" s="205"/>
      <c r="H14" s="206"/>
      <c r="I14"/>
    </row>
    <row r="15" spans="1:11" ht="15" x14ac:dyDescent="0.2">
      <c r="A15" s="53" t="s">
        <v>32</v>
      </c>
      <c r="B15" s="199"/>
      <c r="C15" s="200"/>
      <c r="D15" s="200"/>
      <c r="F15" s="204"/>
      <c r="G15" s="205"/>
      <c r="H15" s="206"/>
      <c r="I15"/>
    </row>
    <row r="16" spans="1:11" ht="15" x14ac:dyDescent="0.2">
      <c r="A16" s="53" t="s">
        <v>33</v>
      </c>
      <c r="B16" s="199"/>
      <c r="C16" s="200"/>
      <c r="D16" s="200"/>
      <c r="F16" s="204"/>
      <c r="G16" s="205"/>
      <c r="H16" s="206"/>
      <c r="I16"/>
    </row>
    <row r="17" spans="1:9" ht="15" x14ac:dyDescent="0.2">
      <c r="F17" s="204"/>
      <c r="G17" s="205"/>
      <c r="H17" s="206"/>
      <c r="I17"/>
    </row>
    <row r="18" spans="1:9" ht="15" x14ac:dyDescent="0.2">
      <c r="A18" s="53" t="s">
        <v>34</v>
      </c>
      <c r="B18" s="199"/>
      <c r="C18" s="200"/>
      <c r="D18" s="200"/>
      <c r="F18" s="204"/>
      <c r="G18" s="205"/>
      <c r="H18" s="206"/>
      <c r="I18"/>
    </row>
    <row r="19" spans="1:9" ht="26.25" thickBot="1" x14ac:dyDescent="0.25">
      <c r="A19" s="57" t="s">
        <v>152</v>
      </c>
      <c r="B19" s="99"/>
      <c r="C19" s="52"/>
      <c r="F19" s="207"/>
      <c r="G19" s="208"/>
      <c r="H19" s="209"/>
      <c r="I19"/>
    </row>
    <row r="20" spans="1:9" ht="38.25" x14ac:dyDescent="0.2">
      <c r="A20" s="57" t="s">
        <v>92</v>
      </c>
      <c r="B20" s="85">
        <f>B19*C20</f>
        <v>0</v>
      </c>
      <c r="C20" s="98"/>
      <c r="D20" s="52" t="s">
        <v>146</v>
      </c>
      <c r="F20" s="55"/>
      <c r="G20" s="55"/>
      <c r="H20" s="55"/>
      <c r="I20" s="55"/>
    </row>
    <row r="21" spans="1:9" ht="25.5" x14ac:dyDescent="0.2">
      <c r="A21" s="57" t="s">
        <v>153</v>
      </c>
      <c r="B21" s="97"/>
      <c r="C21" s="52"/>
      <c r="D21" s="52"/>
    </row>
    <row r="22" spans="1:9" ht="25.5" x14ac:dyDescent="0.2">
      <c r="A22" s="57" t="s">
        <v>86</v>
      </c>
      <c r="B22" s="86">
        <f>B19*C22</f>
        <v>0</v>
      </c>
      <c r="C22" s="98"/>
      <c r="D22" s="52" t="s">
        <v>91</v>
      </c>
    </row>
    <row r="23" spans="1:9" ht="15" x14ac:dyDescent="0.2">
      <c r="A23" s="93"/>
      <c r="B23" s="94"/>
      <c r="C23"/>
      <c r="D23" s="52"/>
    </row>
    <row r="24" spans="1:9" ht="15" x14ac:dyDescent="0.2">
      <c r="A24" s="57" t="s">
        <v>154</v>
      </c>
      <c r="B24" s="97"/>
      <c r="C24"/>
      <c r="D24" s="52"/>
    </row>
    <row r="25" spans="1:9" ht="25.5" customHeight="1" x14ac:dyDescent="0.2"/>
    <row r="26" spans="1:9" ht="15.75" x14ac:dyDescent="0.25">
      <c r="A26" s="62" t="s">
        <v>88</v>
      </c>
      <c r="B26" s="63"/>
      <c r="C26" s="63"/>
      <c r="D26" s="63"/>
      <c r="E26" s="63"/>
      <c r="F26" s="63"/>
    </row>
    <row r="27" spans="1:9" ht="25.5" x14ac:dyDescent="0.2">
      <c r="A27" s="59"/>
      <c r="B27" s="60" t="s">
        <v>94</v>
      </c>
      <c r="C27" s="54" t="s">
        <v>89</v>
      </c>
      <c r="D27" s="54" t="s">
        <v>90</v>
      </c>
      <c r="E27" s="54" t="s">
        <v>93</v>
      </c>
      <c r="F27" s="60" t="s">
        <v>167</v>
      </c>
    </row>
    <row r="28" spans="1:9" ht="38.25" x14ac:dyDescent="0.2">
      <c r="A28" s="53" t="str">
        <f>A20</f>
        <v>davon Anzahl der Bewohner, die regelmäßig zu Besuchen bei Angehörigen sind</v>
      </c>
      <c r="B28" s="51">
        <f>B20</f>
        <v>0</v>
      </c>
      <c r="C28" s="51">
        <f>B28*2</f>
        <v>0</v>
      </c>
      <c r="D28" s="58">
        <f>C28*4.33</f>
        <v>0</v>
      </c>
      <c r="E28" s="97"/>
      <c r="F28" s="61">
        <f>D28-E28</f>
        <v>0</v>
      </c>
    </row>
    <row r="29" spans="1:9" x14ac:dyDescent="0.2">
      <c r="A29" s="53" t="s">
        <v>8</v>
      </c>
      <c r="B29" s="51">
        <f>B21</f>
        <v>0</v>
      </c>
      <c r="C29" s="51">
        <f>B29*2</f>
        <v>0</v>
      </c>
      <c r="D29" s="58">
        <f t="shared" ref="D29:D30" si="0">C29*4.33</f>
        <v>0</v>
      </c>
      <c r="E29" s="97"/>
      <c r="F29" s="61">
        <f t="shared" ref="F29:F30" si="1">D29-E29</f>
        <v>0</v>
      </c>
    </row>
    <row r="30" spans="1:9" x14ac:dyDescent="0.2">
      <c r="A30" s="53" t="s">
        <v>5</v>
      </c>
      <c r="B30" s="51">
        <f>B22</f>
        <v>0</v>
      </c>
      <c r="C30" s="51">
        <f>B30</f>
        <v>0</v>
      </c>
      <c r="D30" s="58">
        <f t="shared" si="0"/>
        <v>0</v>
      </c>
      <c r="E30" s="97"/>
      <c r="F30" s="61">
        <f t="shared" si="1"/>
        <v>0</v>
      </c>
    </row>
    <row r="31" spans="1:9" x14ac:dyDescent="0.2">
      <c r="A31" s="53"/>
      <c r="B31" s="51"/>
      <c r="C31" s="51"/>
      <c r="D31" s="58">
        <f>SUM(D28:D30)</f>
        <v>0</v>
      </c>
      <c r="E31" s="97"/>
      <c r="F31" s="61">
        <f>SUM(F28:F30)</f>
        <v>0</v>
      </c>
    </row>
  </sheetData>
  <mergeCells count="11">
    <mergeCell ref="B5:D5"/>
    <mergeCell ref="B6:D6"/>
    <mergeCell ref="B7:D7"/>
    <mergeCell ref="B8:D8"/>
    <mergeCell ref="B10:D10"/>
    <mergeCell ref="B14:D14"/>
    <mergeCell ref="B15:D15"/>
    <mergeCell ref="B16:D16"/>
    <mergeCell ref="B18:D18"/>
    <mergeCell ref="F12:H19"/>
    <mergeCell ref="B12:D12"/>
  </mergeCells>
  <printOptions horizontalCentered="1" verticalCentered="1"/>
  <pageMargins left="0.23622047244094491" right="0.23622047244094491" top="0.74803149606299213" bottom="0.74803149606299213" header="0.31496062992125984" footer="0.31496062992125984"/>
  <pageSetup paperSize="9" scale="89" fitToWidth="0" orientation="landscape" r:id="rId1"/>
  <headerFooter>
    <oddHeader>&amp;R&amp;10Rahmentestkonzept M-V, 4. Fassung - Datei zu Anlagen 4 und 7</oddHeader>
    <oddFooter xml:space="preserve">&amp;R&amp;9 Stand: 07.12.2021
</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Listen!$C$4:$C$13</xm:f>
          </x14:formula1>
          <xm:sqref>B18:D18</xm:sqref>
        </x14:dataValidation>
        <x14:dataValidation type="list" allowBlank="1" showInputMessage="1" showErrorMessage="1" xr:uid="{00000000-0002-0000-0100-000001000000}">
          <x14:formula1>
            <xm:f>Listen!$D$4:$D$10</xm:f>
          </x14:formula1>
          <xm:sqref>B12:D12</xm:sqref>
        </x14:dataValidation>
        <x14:dataValidation type="list" allowBlank="1" showInputMessage="1" showErrorMessage="1" xr:uid="{00000000-0002-0000-0100-000002000000}">
          <x14:formula1>
            <xm:f>Listen!$A$17:$A$24</xm:f>
          </x14:formula1>
          <xm:sqref>B10:D10</xm:sqref>
        </x14:dataValidation>
        <x14:dataValidation type="list" allowBlank="1" showInputMessage="1" showErrorMessage="1" xr:uid="{00000000-0002-0000-0100-000003000000}">
          <x14:formula1>
            <xm:f>Listen!$A$28:$A$29</xm:f>
          </x14:formula1>
          <xm:sqref>B24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J53"/>
  <sheetViews>
    <sheetView zoomScaleNormal="100" workbookViewId="0">
      <selection activeCell="D62" sqref="D62"/>
    </sheetView>
  </sheetViews>
  <sheetFormatPr baseColWidth="10" defaultColWidth="11.5546875" defaultRowHeight="12.75" x14ac:dyDescent="0.2"/>
  <cols>
    <col min="1" max="1" width="29.88671875" style="113" customWidth="1"/>
    <col min="2" max="3" width="9.88671875" style="113" customWidth="1"/>
    <col min="4" max="4" width="8.6640625" style="113" customWidth="1"/>
    <col min="5" max="7" width="11.5546875" style="113"/>
    <col min="8" max="8" width="11" style="113" customWidth="1"/>
    <col min="9" max="9" width="12.33203125" style="113" customWidth="1"/>
    <col min="10" max="16384" width="11.5546875" style="113"/>
  </cols>
  <sheetData>
    <row r="1" spans="1:9" ht="18" x14ac:dyDescent="0.25">
      <c r="A1" s="112" t="s">
        <v>199</v>
      </c>
    </row>
    <row r="3" spans="1:9" ht="12.75" customHeight="1" x14ac:dyDescent="0.2">
      <c r="A3" s="114" t="s">
        <v>27</v>
      </c>
      <c r="B3" s="211">
        <f>Datenerfassung!B5</f>
        <v>0</v>
      </c>
      <c r="C3" s="212"/>
      <c r="D3" s="212"/>
      <c r="F3" s="213" t="s">
        <v>28</v>
      </c>
      <c r="G3" s="213"/>
      <c r="H3" s="213"/>
      <c r="I3" s="213"/>
    </row>
    <row r="4" spans="1:9" x14ac:dyDescent="0.2">
      <c r="A4" s="114" t="s">
        <v>17</v>
      </c>
      <c r="B4" s="211">
        <f>Datenerfassung!B6</f>
        <v>0</v>
      </c>
      <c r="C4" s="212"/>
      <c r="D4" s="212"/>
      <c r="F4" s="213"/>
      <c r="G4" s="213"/>
      <c r="H4" s="213"/>
      <c r="I4" s="213"/>
    </row>
    <row r="5" spans="1:9" x14ac:dyDescent="0.2">
      <c r="A5" s="114" t="s">
        <v>29</v>
      </c>
      <c r="B5" s="211">
        <f>Datenerfassung!B7</f>
        <v>0</v>
      </c>
      <c r="C5" s="212"/>
      <c r="D5" s="212"/>
      <c r="F5" s="213"/>
      <c r="G5" s="213"/>
      <c r="H5" s="213"/>
      <c r="I5" s="213"/>
    </row>
    <row r="6" spans="1:9" x14ac:dyDescent="0.2">
      <c r="A6" s="114" t="s">
        <v>30</v>
      </c>
      <c r="B6" s="211" t="str">
        <f>Datenerfassung!B9&amp;" "&amp;Datenerfassung!B8</f>
        <v xml:space="preserve"> </v>
      </c>
      <c r="C6" s="212"/>
      <c r="D6" s="212"/>
      <c r="F6" s="213"/>
      <c r="G6" s="213"/>
      <c r="H6" s="213"/>
      <c r="I6" s="213"/>
    </row>
    <row r="7" spans="1:9" x14ac:dyDescent="0.2">
      <c r="F7" s="213"/>
      <c r="G7" s="213"/>
      <c r="H7" s="213"/>
      <c r="I7" s="213"/>
    </row>
    <row r="8" spans="1:9" x14ac:dyDescent="0.2">
      <c r="A8" s="114" t="s">
        <v>31</v>
      </c>
      <c r="B8" s="211">
        <f>Datenerfassung!B14</f>
        <v>0</v>
      </c>
      <c r="C8" s="212"/>
      <c r="D8" s="212"/>
      <c r="F8" s="213"/>
      <c r="G8" s="213"/>
      <c r="H8" s="213"/>
      <c r="I8" s="213"/>
    </row>
    <row r="9" spans="1:9" x14ac:dyDescent="0.2">
      <c r="A9" s="114" t="s">
        <v>32</v>
      </c>
      <c r="B9" s="211">
        <f>Datenerfassung!B15</f>
        <v>0</v>
      </c>
      <c r="C9" s="212"/>
      <c r="D9" s="212"/>
      <c r="F9" s="213"/>
      <c r="G9" s="213"/>
      <c r="H9" s="213"/>
      <c r="I9" s="213"/>
    </row>
    <row r="10" spans="1:9" x14ac:dyDescent="0.2">
      <c r="A10" s="114" t="s">
        <v>33</v>
      </c>
      <c r="B10" s="211">
        <f>Datenerfassung!B16</f>
        <v>0</v>
      </c>
      <c r="C10" s="212"/>
      <c r="D10" s="212"/>
      <c r="F10" s="213"/>
      <c r="G10" s="213"/>
      <c r="H10" s="213"/>
      <c r="I10" s="213"/>
    </row>
    <row r="11" spans="1:9" x14ac:dyDescent="0.2">
      <c r="F11" s="213"/>
      <c r="G11" s="213"/>
      <c r="H11" s="213"/>
      <c r="I11" s="213"/>
    </row>
    <row r="12" spans="1:9" x14ac:dyDescent="0.2">
      <c r="A12" s="114" t="s">
        <v>34</v>
      </c>
      <c r="B12" s="211" t="s">
        <v>35</v>
      </c>
      <c r="C12" s="212"/>
      <c r="D12" s="212"/>
      <c r="F12" s="213"/>
      <c r="G12" s="213"/>
      <c r="H12" s="213"/>
      <c r="I12" s="213"/>
    </row>
    <row r="13" spans="1:9" x14ac:dyDescent="0.2">
      <c r="A13" s="114" t="s">
        <v>36</v>
      </c>
      <c r="B13" s="171">
        <f>Datenerfassung!B19</f>
        <v>0</v>
      </c>
      <c r="F13" s="213"/>
      <c r="G13" s="213"/>
      <c r="H13" s="213"/>
      <c r="I13" s="213"/>
    </row>
    <row r="15" spans="1:9" x14ac:dyDescent="0.2">
      <c r="A15" s="116" t="s">
        <v>37</v>
      </c>
      <c r="B15" s="115">
        <v>120</v>
      </c>
      <c r="C15" s="117"/>
      <c r="D15" s="117"/>
      <c r="E15" s="117"/>
      <c r="F15" s="117"/>
      <c r="G15" s="117"/>
    </row>
    <row r="16" spans="1:9" x14ac:dyDescent="0.2">
      <c r="A16" s="116" t="s">
        <v>38</v>
      </c>
      <c r="B16" s="115">
        <v>10</v>
      </c>
      <c r="C16" s="214" t="s">
        <v>39</v>
      </c>
      <c r="D16" s="214"/>
      <c r="E16" s="214"/>
      <c r="F16" s="118">
        <v>5</v>
      </c>
      <c r="G16" s="117"/>
    </row>
    <row r="17" spans="1:10" x14ac:dyDescent="0.2">
      <c r="A17" s="116" t="s">
        <v>40</v>
      </c>
      <c r="B17" s="115">
        <v>110</v>
      </c>
      <c r="C17" s="214" t="s">
        <v>39</v>
      </c>
      <c r="D17" s="214"/>
      <c r="E17" s="214"/>
      <c r="F17" s="118">
        <v>35</v>
      </c>
      <c r="G17" s="117"/>
    </row>
    <row r="18" spans="1:10" s="119" customFormat="1" ht="15" x14ac:dyDescent="0.25"/>
    <row r="19" spans="1:10" ht="15" customHeight="1" x14ac:dyDescent="0.2">
      <c r="A19" s="215" t="s">
        <v>41</v>
      </c>
      <c r="B19" s="215"/>
      <c r="C19" s="216" t="s">
        <v>42</v>
      </c>
      <c r="D19" s="216" t="s">
        <v>42</v>
      </c>
      <c r="E19" s="216"/>
      <c r="F19" s="118">
        <v>3</v>
      </c>
      <c r="G19" s="120"/>
    </row>
    <row r="20" spans="1:10" ht="15" customHeight="1" x14ac:dyDescent="0.2">
      <c r="A20" s="215"/>
      <c r="B20" s="215"/>
      <c r="C20" s="216" t="s">
        <v>43</v>
      </c>
      <c r="D20" s="216" t="s">
        <v>42</v>
      </c>
      <c r="E20" s="216"/>
      <c r="F20" s="118">
        <v>2</v>
      </c>
      <c r="G20" s="120"/>
    </row>
    <row r="21" spans="1:10" ht="15" customHeight="1" x14ac:dyDescent="0.2">
      <c r="A21" s="215"/>
      <c r="B21" s="215"/>
      <c r="C21" s="216" t="s">
        <v>44</v>
      </c>
      <c r="D21" s="216" t="s">
        <v>42</v>
      </c>
      <c r="E21" s="216"/>
      <c r="F21" s="118">
        <f>120/2</f>
        <v>60</v>
      </c>
      <c r="G21" s="120"/>
    </row>
    <row r="22" spans="1:10" ht="15" customHeight="1" x14ac:dyDescent="0.2">
      <c r="A22" s="215"/>
      <c r="B22" s="215"/>
      <c r="C22" s="216" t="s">
        <v>45</v>
      </c>
      <c r="D22" s="216" t="s">
        <v>42</v>
      </c>
      <c r="E22" s="216"/>
      <c r="F22" s="118">
        <v>10</v>
      </c>
      <c r="G22" s="120"/>
    </row>
    <row r="23" spans="1:10" ht="15" customHeight="1" x14ac:dyDescent="0.2">
      <c r="A23" s="215"/>
      <c r="B23" s="215"/>
      <c r="C23" s="216" t="s">
        <v>46</v>
      </c>
      <c r="D23" s="216" t="s">
        <v>42</v>
      </c>
      <c r="E23" s="216"/>
      <c r="F23" s="118">
        <v>2</v>
      </c>
      <c r="G23" s="120"/>
    </row>
    <row r="24" spans="1:10" ht="15" customHeight="1" x14ac:dyDescent="0.2">
      <c r="A24" s="215"/>
      <c r="B24" s="215"/>
      <c r="C24" s="216" t="s">
        <v>47</v>
      </c>
      <c r="D24" s="216" t="s">
        <v>42</v>
      </c>
      <c r="E24" s="216"/>
      <c r="F24" s="118">
        <v>3</v>
      </c>
      <c r="G24" s="120"/>
    </row>
    <row r="25" spans="1:10" x14ac:dyDescent="0.2">
      <c r="I25" s="114" t="s">
        <v>48</v>
      </c>
    </row>
    <row r="26" spans="1:10" s="124" customFormat="1" ht="24.75" customHeight="1" x14ac:dyDescent="0.2">
      <c r="A26" s="121" t="s">
        <v>49</v>
      </c>
      <c r="B26" s="122"/>
      <c r="C26" s="122"/>
      <c r="D26" s="123"/>
      <c r="E26" s="221" t="s">
        <v>50</v>
      </c>
      <c r="F26" s="221"/>
      <c r="G26" s="221"/>
      <c r="I26" s="125">
        <v>1.5</v>
      </c>
    </row>
    <row r="27" spans="1:10" ht="22.5" hidden="1" customHeight="1" x14ac:dyDescent="0.2"/>
    <row r="28" spans="1:10" ht="15" hidden="1" customHeight="1" x14ac:dyDescent="0.2">
      <c r="A28" s="222" t="s">
        <v>51</v>
      </c>
      <c r="B28" s="225" t="s">
        <v>52</v>
      </c>
      <c r="C28" s="225" t="s">
        <v>53</v>
      </c>
      <c r="D28" s="117"/>
      <c r="E28" s="227" t="s">
        <v>54</v>
      </c>
      <c r="F28" s="227"/>
      <c r="G28" s="227"/>
      <c r="H28" s="227"/>
      <c r="I28" s="227"/>
      <c r="J28" s="117"/>
    </row>
    <row r="29" spans="1:10" s="128" customFormat="1" ht="33" hidden="1" customHeight="1" x14ac:dyDescent="0.2">
      <c r="A29" s="223"/>
      <c r="B29" s="226"/>
      <c r="C29" s="226"/>
      <c r="D29" s="126"/>
      <c r="E29" s="228" t="s">
        <v>55</v>
      </c>
      <c r="F29" s="228"/>
      <c r="G29" s="228"/>
      <c r="H29" s="228"/>
      <c r="I29" s="127">
        <v>21</v>
      </c>
      <c r="J29" s="126"/>
    </row>
    <row r="30" spans="1:10" s="136" customFormat="1" ht="22.5" hidden="1" x14ac:dyDescent="0.2">
      <c r="A30" s="224"/>
      <c r="B30" s="226"/>
      <c r="C30" s="226"/>
      <c r="D30" s="129"/>
      <c r="E30" s="130" t="s">
        <v>56</v>
      </c>
      <c r="F30" s="131" t="s">
        <v>57</v>
      </c>
      <c r="G30" s="132" t="s">
        <v>58</v>
      </c>
      <c r="H30" s="133" t="s">
        <v>50</v>
      </c>
      <c r="I30" s="134" t="s">
        <v>59</v>
      </c>
      <c r="J30" s="135"/>
    </row>
    <row r="31" spans="1:10" ht="15" hidden="1" x14ac:dyDescent="0.2">
      <c r="A31" s="137" t="s">
        <v>60</v>
      </c>
      <c r="B31" s="138">
        <v>2</v>
      </c>
      <c r="C31" s="138">
        <v>3</v>
      </c>
      <c r="D31" s="129"/>
      <c r="E31" s="139" t="str">
        <f>IF($E$26="grün",($B31*$F$16+$C31*$F$17)*I29,"")</f>
        <v/>
      </c>
      <c r="F31" s="140" t="str">
        <f>IF($E$26="gelb",($B31*$F$16)*I29,"")</f>
        <v/>
      </c>
      <c r="G31" s="141" t="str">
        <f>IF($E$26="orange",($B31*$F$16)*I29,"")</f>
        <v/>
      </c>
      <c r="H31" s="142">
        <f>IF($E$26="rot",($B31*$F$16)*I29,"")</f>
        <v>210</v>
      </c>
      <c r="I31" s="143" t="str">
        <f>IF($E$26="Infektion",$B31*$F$16*I29,"")</f>
        <v/>
      </c>
      <c r="J31" s="117"/>
    </row>
    <row r="32" spans="1:10" ht="15" hidden="1" x14ac:dyDescent="0.2">
      <c r="A32" s="137" t="s">
        <v>61</v>
      </c>
      <c r="B32" s="138">
        <v>3</v>
      </c>
      <c r="C32" s="138">
        <v>4</v>
      </c>
      <c r="D32" s="129"/>
      <c r="E32" s="139" t="str">
        <f>IF($E$26="grün",($C32*$F$17)*I29,"")</f>
        <v/>
      </c>
      <c r="F32" s="140" t="str">
        <f>IF($E$26="gelb",($B32*$F$16+$C32*$F$17)*I29,"")</f>
        <v/>
      </c>
      <c r="G32" s="141" t="str">
        <f>IF($E$26="orange",($B32*$F$16+$C32*$F$17)*I29,"")</f>
        <v/>
      </c>
      <c r="H32" s="142">
        <f>IF($E$26="rot",($B32*$F$16+$C32*$F$17)*I29,"")</f>
        <v>3255</v>
      </c>
      <c r="I32" s="143" t="str">
        <f>IF($E$26="Infektion",($B32*$F$16+$C32*$F$17)*I29*I26,"")</f>
        <v/>
      </c>
      <c r="J32" s="117"/>
    </row>
    <row r="33" spans="1:10" ht="15" hidden="1" x14ac:dyDescent="0.2">
      <c r="A33" s="137" t="s">
        <v>62</v>
      </c>
      <c r="B33" s="138">
        <v>3</v>
      </c>
      <c r="C33" s="138">
        <v>4</v>
      </c>
      <c r="D33" s="129"/>
      <c r="E33" s="139"/>
      <c r="F33" s="140" t="str">
        <f>IF($E$26="gelb",($B33*$F$16+$C33*$F$17)*I29,"")</f>
        <v/>
      </c>
      <c r="G33" s="141" t="str">
        <f>IF($E$26="orange",($B33*$F$16+$C33*$F$17)*I29,"")</f>
        <v/>
      </c>
      <c r="H33" s="142">
        <f>IF($E$26="rot",($B33*$F$16+$C33*$F$17)*I29,"")</f>
        <v>3255</v>
      </c>
      <c r="I33" s="143" t="str">
        <f>IF($E$26="Infektion",($B33*$F$16+$C33*$F$17)*I29*I26,"")</f>
        <v/>
      </c>
      <c r="J33" s="117"/>
    </row>
    <row r="34" spans="1:10" ht="15" hidden="1" x14ac:dyDescent="0.2">
      <c r="A34" s="137" t="s">
        <v>63</v>
      </c>
      <c r="B34" s="138"/>
      <c r="C34" s="138">
        <v>4</v>
      </c>
      <c r="D34" s="129"/>
      <c r="E34" s="139"/>
      <c r="F34" s="140"/>
      <c r="G34" s="141"/>
      <c r="H34" s="142">
        <f>IF($E$26="rot",($B34*$F$16+$C34*$F$17)*I29,"")</f>
        <v>2940</v>
      </c>
      <c r="I34" s="143" t="str">
        <f>IF($E$26="Infektion",($B34*$F$16+$C34*$F$17)*I29*I26,"")</f>
        <v/>
      </c>
      <c r="J34" s="117"/>
    </row>
    <row r="35" spans="1:10" ht="15" hidden="1" x14ac:dyDescent="0.2">
      <c r="A35" s="137" t="s">
        <v>64</v>
      </c>
      <c r="B35" s="138">
        <v>5</v>
      </c>
      <c r="C35" s="138">
        <v>10</v>
      </c>
      <c r="D35" s="129"/>
      <c r="E35" s="139" t="str">
        <f>IF($E$26="grün",($B35*$F$16+$C35*$F$17)*I29,"")</f>
        <v/>
      </c>
      <c r="F35" s="140" t="str">
        <f>IF($E$26="gelb",($B35*$F$16+$C35*$F$17)*I29,"")</f>
        <v/>
      </c>
      <c r="G35" s="141" t="str">
        <f>IF($E$26="orange",($B35*$F$16+$C35*$F$17)*I29,"")</f>
        <v/>
      </c>
      <c r="H35" s="142">
        <f>IF($E$26="rot",($B35*$F$16+$C35*$F$17)*I29,"")</f>
        <v>7875</v>
      </c>
      <c r="I35" s="143" t="str">
        <f>IF($E$26="Infektion",($B35*$F$16+$C35*$F$17)*I29*I26,"")</f>
        <v/>
      </c>
      <c r="J35" s="117"/>
    </row>
    <row r="36" spans="1:10" ht="15" hidden="1" x14ac:dyDescent="0.2">
      <c r="A36" s="137" t="s">
        <v>65</v>
      </c>
      <c r="B36" s="138">
        <v>1</v>
      </c>
      <c r="C36" s="138">
        <v>2</v>
      </c>
      <c r="D36" s="129"/>
      <c r="E36" s="139" t="str">
        <f>IF($E$26="grün",($C36*$F$17)*I29,"")</f>
        <v/>
      </c>
      <c r="F36" s="140" t="str">
        <f>IF($E$26="gelb",($C36*$F$17)*I29,"")</f>
        <v/>
      </c>
      <c r="G36" s="141" t="str">
        <f>IF($E$26="orange",($C36*$F$17)*I29,"")</f>
        <v/>
      </c>
      <c r="H36" s="142">
        <f>IF($E$26="rot",($B36*$F$16+$C36*$F$17)*I29,"")</f>
        <v>1575</v>
      </c>
      <c r="I36" s="143" t="str">
        <f>IF($E$26="Infektion",($B36*$F$16+$C36*$F$17)*I29,"")</f>
        <v/>
      </c>
      <c r="J36" s="117"/>
    </row>
    <row r="37" spans="1:10" ht="15" hidden="1" x14ac:dyDescent="0.2">
      <c r="A37" s="137" t="s">
        <v>66</v>
      </c>
      <c r="B37" s="138">
        <v>1</v>
      </c>
      <c r="C37" s="138">
        <v>2</v>
      </c>
      <c r="D37" s="129"/>
      <c r="E37" s="139"/>
      <c r="F37" s="140"/>
      <c r="G37" s="141"/>
      <c r="H37" s="142">
        <f>IF($E$26="rot",($C37*$F$17)*I29,"")</f>
        <v>1470</v>
      </c>
      <c r="I37" s="143" t="str">
        <f>IF($E$26="Infektion",$C37*$F$17*I29,"")</f>
        <v/>
      </c>
      <c r="J37" s="117"/>
    </row>
    <row r="38" spans="1:10" ht="15" hidden="1" x14ac:dyDescent="0.2">
      <c r="A38" s="137" t="s">
        <v>67</v>
      </c>
      <c r="B38" s="138">
        <v>2</v>
      </c>
      <c r="C38" s="138">
        <v>2</v>
      </c>
      <c r="D38" s="129"/>
      <c r="E38" s="139" t="str">
        <f>IF($E$26="grün",($B38*$F$16+$C38*$F$17),"")</f>
        <v/>
      </c>
      <c r="F38" s="140" t="str">
        <f>IF($E$26="gelb",($B38*$F$16+$C38*$F$17),"")</f>
        <v/>
      </c>
      <c r="G38" s="141" t="str">
        <f>IF($E$26="orange",($B38*$F$16+$C38*$F$17),"")</f>
        <v/>
      </c>
      <c r="H38" s="142">
        <f>IF($E$26="rot",($B38*$F$16+$C38*$F$17),"")</f>
        <v>80</v>
      </c>
      <c r="I38" s="143" t="str">
        <f>IF($E$26="Infektion",($B38*$F$16+$C38*$F$17),"")</f>
        <v/>
      </c>
      <c r="J38" s="117"/>
    </row>
    <row r="39" spans="1:10" ht="15" hidden="1" x14ac:dyDescent="0.2">
      <c r="A39" s="137" t="s">
        <v>68</v>
      </c>
      <c r="B39" s="138">
        <v>2</v>
      </c>
      <c r="C39" s="138">
        <v>2</v>
      </c>
      <c r="D39" s="129"/>
      <c r="E39" s="139" t="str">
        <f>IF($E$26="grün",($B39*$F$16+$C39*$F$17),"")</f>
        <v/>
      </c>
      <c r="F39" s="140" t="str">
        <f>IF($E$26="gelb",($B39*$F$16+$C39*$F$17),"")</f>
        <v/>
      </c>
      <c r="G39" s="141" t="str">
        <f>IF($E$26="orange",($B39*$F$16+$C39*$F$17),"")</f>
        <v/>
      </c>
      <c r="H39" s="142">
        <f>IF($E$26="rot",($B39*$F$16+$C39*$F$17),"")</f>
        <v>80</v>
      </c>
      <c r="I39" s="143" t="str">
        <f>IF($E$26="Infektion",($B39*$F$16+$C39*$F$17),"")</f>
        <v/>
      </c>
      <c r="J39" s="117"/>
    </row>
    <row r="40" spans="1:10" ht="15" hidden="1" x14ac:dyDescent="0.2">
      <c r="A40" s="137" t="s">
        <v>69</v>
      </c>
      <c r="B40" s="138">
        <v>2</v>
      </c>
      <c r="C40" s="138">
        <v>2</v>
      </c>
      <c r="D40" s="129"/>
      <c r="E40" s="139" t="str">
        <f>IF($E$26="grün",($B40*$F$16+$C40*$F$17),"")</f>
        <v/>
      </c>
      <c r="F40" s="140" t="str">
        <f>IF($E$26="gelb",($B40*$F$16+$C40*$F$17),"")</f>
        <v/>
      </c>
      <c r="G40" s="141" t="str">
        <f>IF($E$26="orange",($B40*$F$16+$C40*$F$17),"")</f>
        <v/>
      </c>
      <c r="H40" s="142">
        <f>IF($E$26="rot",($B40*$F$16+$C40*$F$17),"")</f>
        <v>80</v>
      </c>
      <c r="I40" s="143" t="str">
        <f>IF($E$26="Infektion",($B40*$F$16+$C40*$F$17),"")</f>
        <v/>
      </c>
      <c r="J40" s="117"/>
    </row>
    <row r="41" spans="1:10" ht="25.5" hidden="1" x14ac:dyDescent="0.2">
      <c r="A41" s="137" t="s">
        <v>70</v>
      </c>
      <c r="B41" s="138">
        <v>0.02</v>
      </c>
      <c r="C41" s="138">
        <v>0.04</v>
      </c>
      <c r="D41" s="129"/>
      <c r="E41" s="144" t="str">
        <f>IF($E$26="grün",($B41*$F$16+$C41*$F$17)*I29,"")</f>
        <v/>
      </c>
      <c r="F41" s="145" t="str">
        <f>IF($E$26="gelb",($B41*$F$16+$C41*$F$17)*1.1*I29,"")</f>
        <v/>
      </c>
      <c r="G41" s="146" t="str">
        <f>IF($E$26="orange",($B41*$F$16+$C41*$F$17)*1.2*I29,"")</f>
        <v/>
      </c>
      <c r="H41" s="147">
        <f>IF($E$26="rot",($B41*$F$16+$C41*$F$17)*1.3*I29,"")</f>
        <v>40.95000000000001</v>
      </c>
      <c r="I41" s="148" t="str">
        <f>IF($E$26="Infektion",($B41*$F$16+$C41*$F$17)*1.5*I29,"")</f>
        <v/>
      </c>
      <c r="J41" s="117"/>
    </row>
    <row r="42" spans="1:10" ht="15" hidden="1" x14ac:dyDescent="0.2">
      <c r="A42" s="149"/>
      <c r="B42" s="150"/>
      <c r="C42" s="150"/>
      <c r="D42" s="129"/>
      <c r="E42" s="150"/>
      <c r="F42" s="150"/>
      <c r="G42" s="150"/>
      <c r="H42" s="150"/>
      <c r="I42" s="151"/>
      <c r="J42" s="117"/>
    </row>
    <row r="43" spans="1:10" s="119" customFormat="1" ht="15" x14ac:dyDescent="0.25"/>
    <row r="44" spans="1:10" ht="15" x14ac:dyDescent="0.25">
      <c r="A44" s="217" t="s">
        <v>71</v>
      </c>
      <c r="B44" s="217"/>
      <c r="C44" s="217"/>
      <c r="D44" s="120"/>
      <c r="E44" s="120"/>
      <c r="F44" s="120"/>
      <c r="G44" s="120"/>
      <c r="H44" s="120"/>
      <c r="I44" s="120"/>
      <c r="J44" s="120"/>
    </row>
    <row r="45" spans="1:10" x14ac:dyDescent="0.2">
      <c r="A45" s="152" t="s">
        <v>72</v>
      </c>
      <c r="B45" s="153"/>
      <c r="C45" s="154"/>
      <c r="D45" s="155"/>
      <c r="E45" s="156"/>
      <c r="F45" s="157" t="str">
        <f>IF(E26="gelb",B17*15%,"")</f>
        <v/>
      </c>
      <c r="G45" s="190" t="str">
        <f>IF(E$26="orange",B17*15%,"")</f>
        <v/>
      </c>
      <c r="H45" s="142">
        <f>IF(E$26="rot",B17*4.33,"")</f>
        <v>476.3</v>
      </c>
      <c r="I45" s="143" t="str">
        <f>IF(E$26="Infektion",B17*4.33,"")</f>
        <v/>
      </c>
      <c r="J45" s="120"/>
    </row>
    <row r="46" spans="1:10" x14ac:dyDescent="0.2">
      <c r="A46" s="158" t="s">
        <v>73</v>
      </c>
      <c r="B46" s="159"/>
      <c r="C46" s="154"/>
      <c r="D46" s="155"/>
      <c r="E46" s="156"/>
      <c r="F46" s="157" t="str">
        <f>IF(E26="gelb",B16*10%*4,"")</f>
        <v/>
      </c>
      <c r="G46" s="190" t="str">
        <f>IF(E$26="orange",B16*10%*4,"")</f>
        <v/>
      </c>
      <c r="H46" s="142">
        <f>IF(E$26="rot",B16*4.33,"")</f>
        <v>43.3</v>
      </c>
      <c r="I46" s="143" t="str">
        <f>IF(E$26="Infektion",B16*4.33,"")</f>
        <v/>
      </c>
      <c r="J46" s="120"/>
    </row>
    <row r="47" spans="1:10" x14ac:dyDescent="0.2">
      <c r="A47" s="160" t="s">
        <v>74</v>
      </c>
      <c r="B47" s="161">
        <v>0.4</v>
      </c>
      <c r="C47" s="154">
        <f>SUM(F16:F17,F19:F24)*B47</f>
        <v>48</v>
      </c>
      <c r="D47" s="155"/>
      <c r="E47" s="156"/>
      <c r="F47" s="157" t="str">
        <f>IF(E26="gelb",C47*4.33/2,"")</f>
        <v/>
      </c>
      <c r="G47" s="190" t="str">
        <f>IF(E$26="orange",C47*4.33/2,"")</f>
        <v/>
      </c>
      <c r="H47" s="142">
        <f>IF(E$26="rot",C47*4.33,"")</f>
        <v>207.84</v>
      </c>
      <c r="I47" s="143" t="str">
        <f>IF(E$26="Infektion",C47*4.33,"")</f>
        <v/>
      </c>
      <c r="J47" s="120"/>
    </row>
    <row r="48" spans="1:10" ht="25.5" x14ac:dyDescent="0.2">
      <c r="A48" s="160" t="s">
        <v>75</v>
      </c>
      <c r="B48" s="161">
        <v>0.6</v>
      </c>
      <c r="C48" s="154">
        <f>SUM(F16:F17,F19:F24)*B48</f>
        <v>72</v>
      </c>
      <c r="D48" s="155"/>
      <c r="E48" s="156"/>
      <c r="F48" s="157" t="str">
        <f>IF(E26="gelb",0,"")</f>
        <v/>
      </c>
      <c r="G48" s="190" t="str">
        <f>IF(E$26="orange",C48*4.33/2,"")</f>
        <v/>
      </c>
      <c r="H48" s="142">
        <f>IF(E$26="rot",C48*4.33,"")</f>
        <v>311.76</v>
      </c>
      <c r="I48" s="143" t="str">
        <f>IF(E$26="Infektion",C48*4.33,"")</f>
        <v/>
      </c>
      <c r="J48" s="120"/>
    </row>
    <row r="49" spans="1:10" x14ac:dyDescent="0.2">
      <c r="A49" s="160" t="s">
        <v>76</v>
      </c>
      <c r="B49" s="162">
        <v>0.1</v>
      </c>
      <c r="C49" s="154">
        <f>B15*B49</f>
        <v>12</v>
      </c>
      <c r="D49" s="155"/>
      <c r="E49" s="156"/>
      <c r="F49" s="157" t="str">
        <f>IF(C$26="gelb",$C$49*4.33/2,"")</f>
        <v/>
      </c>
      <c r="G49" s="190" t="str">
        <f>IF(D$26="orange",$C$49*4.33/2,"")</f>
        <v/>
      </c>
      <c r="H49" s="142">
        <f>IF(E$26="rot",$C$49*4.33,"")</f>
        <v>51.96</v>
      </c>
      <c r="I49" s="143"/>
      <c r="J49" s="120"/>
    </row>
    <row r="50" spans="1:10" ht="20.25" customHeight="1" x14ac:dyDescent="0.2">
      <c r="A50" s="163" t="s">
        <v>77</v>
      </c>
      <c r="B50" s="164"/>
      <c r="C50" s="165"/>
      <c r="D50" s="166"/>
      <c r="E50" s="167"/>
      <c r="F50" s="168" t="str">
        <f>IF(E26="gelb",SUM(F45:F49),"")</f>
        <v/>
      </c>
      <c r="G50" s="191" t="str">
        <f>IF(E$26="orange",SUM(G45:G49),"")</f>
        <v/>
      </c>
      <c r="H50" s="169">
        <f>IF(E$26="rot",SUM(H45:H49),"")</f>
        <v>1091.1600000000001</v>
      </c>
      <c r="I50" s="170" t="str">
        <f>IF(E$26="Infektion",SUM(I45:I49),"")</f>
        <v/>
      </c>
      <c r="J50" s="120"/>
    </row>
    <row r="51" spans="1:10" ht="22.5" customHeight="1" x14ac:dyDescent="0.2">
      <c r="A51" s="120"/>
      <c r="B51" s="120"/>
      <c r="C51" s="120"/>
      <c r="D51" s="120"/>
      <c r="E51" s="120"/>
      <c r="F51" s="120"/>
      <c r="G51" s="120"/>
      <c r="H51" s="218" t="s">
        <v>78</v>
      </c>
      <c r="I51" s="218"/>
      <c r="J51" s="120"/>
    </row>
    <row r="52" spans="1:10" ht="27.75" customHeight="1" x14ac:dyDescent="0.2">
      <c r="A52" s="219" t="s">
        <v>79</v>
      </c>
      <c r="B52" s="219"/>
      <c r="C52" s="220" t="s">
        <v>200</v>
      </c>
      <c r="D52" s="220"/>
      <c r="E52" s="220"/>
      <c r="F52" s="220"/>
      <c r="G52" s="220"/>
      <c r="H52" s="220"/>
      <c r="I52" s="220"/>
      <c r="J52" s="120"/>
    </row>
    <row r="53" spans="1:10" x14ac:dyDescent="0.2">
      <c r="A53" s="120"/>
      <c r="B53" s="120"/>
      <c r="C53" s="120"/>
      <c r="D53" s="120"/>
      <c r="E53" s="120"/>
      <c r="F53" s="120"/>
      <c r="G53" s="120"/>
      <c r="H53" s="120"/>
      <c r="I53" s="120"/>
      <c r="J53" s="120"/>
    </row>
  </sheetData>
  <mergeCells count="28">
    <mergeCell ref="A44:C44"/>
    <mergeCell ref="H51:I51"/>
    <mergeCell ref="A52:B52"/>
    <mergeCell ref="C52:I52"/>
    <mergeCell ref="E26:G26"/>
    <mergeCell ref="A28:A30"/>
    <mergeCell ref="B28:B30"/>
    <mergeCell ref="C28:C30"/>
    <mergeCell ref="E28:I28"/>
    <mergeCell ref="E29:H29"/>
    <mergeCell ref="C16:E16"/>
    <mergeCell ref="C17:E17"/>
    <mergeCell ref="A19:B24"/>
    <mergeCell ref="C19:E19"/>
    <mergeCell ref="C20:E20"/>
    <mergeCell ref="C21:E21"/>
    <mergeCell ref="C22:E22"/>
    <mergeCell ref="C23:E23"/>
    <mergeCell ref="C24:E24"/>
    <mergeCell ref="B3:D3"/>
    <mergeCell ref="F3:I13"/>
    <mergeCell ref="B4:D4"/>
    <mergeCell ref="B5:D5"/>
    <mergeCell ref="B6:D6"/>
    <mergeCell ref="B8:D8"/>
    <mergeCell ref="B9:D9"/>
    <mergeCell ref="B10:D10"/>
    <mergeCell ref="B12:D12"/>
  </mergeCells>
  <hyperlinks>
    <hyperlink ref="B10" r:id="rId1" display="muster@e-mail.xx" xr:uid="{00000000-0004-0000-0200-000000000000}"/>
    <hyperlink ref="C52:I52" r:id="rId2" display="https://www.bundesgesundheitsministerium.de/coronavirus/nationale-teststrategie/faq-covid-19-tests.html" xr:uid="{00000000-0004-0000-0200-000001000000}"/>
  </hyperlinks>
  <printOptions horizontalCentered="1" verticalCentered="1"/>
  <pageMargins left="0.23622047244094491" right="0.23622047244094491" top="0.74803149606299213" bottom="0.74803149606299213" header="0.31496062992125984" footer="0.31496062992125984"/>
  <pageSetup paperSize="9" scale="89" orientation="landscape" r:id="rId3"/>
  <headerFooter>
    <oddHeader>&amp;R&amp;10Rahmentestkonzept M-V, 4. Fassung - Anlage 4</oddHeader>
    <oddFooter xml:space="preserve">&amp;R&amp;9 Stand: 07.12.2021
</oddFooter>
  </headerFooter>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Listen!$C$4:$C$13</xm:f>
          </x14:formula1>
          <xm:sqref>B12:D12</xm:sqref>
        </x14:dataValidation>
        <x14:dataValidation type="list" allowBlank="1" showInputMessage="1" showErrorMessage="1" xr:uid="{00000000-0002-0000-0200-000001000000}">
          <x14:formula1>
            <xm:f>Listen!$A$4:$A$8</xm:f>
          </x14:formula1>
          <xm:sqref>E26:G26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
    <tabColor theme="9" tint="0.79998168889431442"/>
    <pageSetUpPr fitToPage="1"/>
  </sheetPr>
  <dimension ref="A1:AD78"/>
  <sheetViews>
    <sheetView tabSelected="1" topLeftCell="E1" zoomScaleNormal="100" workbookViewId="0">
      <selection activeCell="AA4" sqref="AA4"/>
    </sheetView>
  </sheetViews>
  <sheetFormatPr baseColWidth="10" defaultRowHeight="15" x14ac:dyDescent="0.2"/>
  <cols>
    <col min="1" max="1" width="5" customWidth="1"/>
    <col min="2" max="2" width="7.77734375" customWidth="1"/>
    <col min="3" max="3" width="7.109375" customWidth="1"/>
    <col min="4" max="4" width="6.88671875" customWidth="1"/>
    <col min="5" max="22" width="5.88671875" customWidth="1"/>
    <col min="23" max="24" width="7.77734375" customWidth="1"/>
    <col min="25" max="25" width="22.21875" customWidth="1"/>
    <col min="26" max="26" width="14.33203125" customWidth="1"/>
    <col min="27" max="27" width="29.5546875" customWidth="1"/>
    <col min="28" max="28" width="17.33203125" customWidth="1"/>
    <col min="29" max="29" width="10.77734375" customWidth="1"/>
  </cols>
  <sheetData>
    <row r="1" spans="1:30" ht="20.25" customHeight="1" x14ac:dyDescent="0.2">
      <c r="A1" s="238" t="s">
        <v>115</v>
      </c>
      <c r="B1" s="239"/>
      <c r="C1" s="239"/>
      <c r="D1" s="239"/>
      <c r="E1" s="239"/>
      <c r="F1" s="239"/>
      <c r="G1" s="28"/>
      <c r="K1" s="235" t="s">
        <v>1</v>
      </c>
      <c r="L1" s="235"/>
      <c r="M1" s="235"/>
      <c r="N1" s="235"/>
      <c r="O1" s="235"/>
      <c r="P1" s="235"/>
      <c r="Q1" s="235"/>
      <c r="R1" s="235"/>
      <c r="S1" s="235"/>
      <c r="T1" s="234">
        <f>Datenerfassung!B6</f>
        <v>0</v>
      </c>
      <c r="U1" s="234"/>
      <c r="V1" s="234"/>
      <c r="W1" s="234"/>
      <c r="X1" s="234"/>
      <c r="Y1" s="235"/>
      <c r="Z1" s="235"/>
      <c r="AA1" s="236"/>
    </row>
    <row r="2" spans="1:30" ht="20.25" customHeight="1" x14ac:dyDescent="0.2">
      <c r="A2" s="239"/>
      <c r="B2" s="239"/>
      <c r="C2" s="239"/>
      <c r="D2" s="239"/>
      <c r="E2" s="239"/>
      <c r="F2" s="239"/>
      <c r="G2" s="28"/>
      <c r="K2" s="235" t="s">
        <v>22</v>
      </c>
      <c r="L2" s="235"/>
      <c r="M2" s="235"/>
      <c r="N2" s="235"/>
      <c r="O2" s="235"/>
      <c r="P2" s="235"/>
      <c r="Q2" s="235"/>
      <c r="R2" s="235"/>
      <c r="S2" s="235"/>
      <c r="T2" s="240">
        <f>Datenerfassung!B8</f>
        <v>0</v>
      </c>
      <c r="U2" s="240"/>
      <c r="V2" s="240"/>
      <c r="W2" s="240"/>
      <c r="X2" s="240"/>
      <c r="Y2" s="240"/>
      <c r="Z2" s="240"/>
      <c r="AA2" s="88" t="str">
        <f>Datenerfassung!E10</f>
        <v/>
      </c>
    </row>
    <row r="3" spans="1:30" ht="20.25" customHeight="1" x14ac:dyDescent="0.2">
      <c r="A3" s="239"/>
      <c r="B3" s="239"/>
      <c r="C3" s="239"/>
      <c r="D3" s="239"/>
      <c r="E3" s="239"/>
      <c r="F3" s="239"/>
      <c r="G3" s="28"/>
      <c r="K3" s="235" t="s">
        <v>16</v>
      </c>
      <c r="L3" s="235"/>
      <c r="M3" s="235"/>
      <c r="N3" s="235"/>
      <c r="O3" s="235"/>
      <c r="P3" s="235"/>
      <c r="Q3" s="235"/>
      <c r="R3" s="235"/>
      <c r="S3" s="235"/>
      <c r="T3" s="237" t="s">
        <v>25</v>
      </c>
      <c r="U3" s="237"/>
      <c r="V3" s="237"/>
      <c r="W3" s="237"/>
      <c r="X3" s="237"/>
      <c r="Y3" s="233"/>
      <c r="Z3" s="233"/>
      <c r="AA3" s="233"/>
    </row>
    <row r="4" spans="1:30" ht="20.25" customHeight="1" x14ac:dyDescent="0.2">
      <c r="A4" s="239"/>
      <c r="B4" s="239"/>
      <c r="C4" s="239"/>
      <c r="D4" s="239"/>
      <c r="E4" s="239"/>
      <c r="F4" s="239"/>
      <c r="G4" s="28"/>
      <c r="K4" s="235" t="s">
        <v>15</v>
      </c>
      <c r="L4" s="235"/>
      <c r="M4" s="235"/>
      <c r="N4" s="235"/>
      <c r="O4" s="235"/>
      <c r="P4" s="235"/>
      <c r="Q4" s="235"/>
      <c r="R4" s="235"/>
      <c r="S4" s="235"/>
      <c r="T4" s="241"/>
      <c r="U4" s="242"/>
      <c r="V4" s="243"/>
      <c r="W4" s="173"/>
      <c r="X4" s="173"/>
      <c r="Z4" s="104" t="s">
        <v>174</v>
      </c>
      <c r="AA4" s="105">
        <v>2022</v>
      </c>
    </row>
    <row r="5" spans="1:30" ht="20.25" customHeight="1" x14ac:dyDescent="0.2">
      <c r="A5" s="28"/>
      <c r="B5" s="28"/>
      <c r="C5" s="28"/>
      <c r="D5" s="28"/>
      <c r="E5" s="28"/>
      <c r="F5" s="28"/>
      <c r="G5" s="28"/>
      <c r="K5" s="25"/>
      <c r="L5" s="25"/>
      <c r="M5" s="25"/>
      <c r="N5" s="25"/>
      <c r="O5" s="25"/>
      <c r="P5" s="25"/>
      <c r="Q5" s="95"/>
      <c r="R5" s="25"/>
      <c r="S5" s="25"/>
      <c r="Z5" s="17"/>
    </row>
    <row r="6" spans="1:30" ht="20.25" customHeight="1" x14ac:dyDescent="0.2">
      <c r="A6" s="28"/>
      <c r="B6" s="231" t="s">
        <v>158</v>
      </c>
      <c r="C6" s="231"/>
      <c r="D6" s="231"/>
      <c r="E6" s="231"/>
      <c r="F6" s="231"/>
      <c r="G6" s="231"/>
      <c r="H6" s="231"/>
      <c r="I6" s="231"/>
      <c r="J6" s="229"/>
      <c r="K6" s="229"/>
      <c r="L6" s="229"/>
      <c r="M6" s="229"/>
      <c r="N6" s="229"/>
      <c r="O6" s="229"/>
      <c r="P6" s="229"/>
      <c r="Q6" s="229"/>
      <c r="R6" s="229"/>
      <c r="S6" s="229"/>
      <c r="Y6" s="1" t="s">
        <v>169</v>
      </c>
      <c r="Z6" s="229"/>
      <c r="AA6" s="229"/>
    </row>
    <row r="7" spans="1:30" ht="20.25" customHeight="1" x14ac:dyDescent="0.2">
      <c r="A7" s="28"/>
      <c r="B7" s="232" t="s">
        <v>164</v>
      </c>
      <c r="C7" s="232"/>
      <c r="D7" s="232"/>
      <c r="E7" s="232"/>
      <c r="F7" s="232"/>
      <c r="G7" s="232"/>
      <c r="H7" s="232"/>
      <c r="I7" s="232"/>
      <c r="J7" s="233"/>
      <c r="K7" s="233"/>
      <c r="L7" s="233"/>
      <c r="Z7" s="17"/>
    </row>
    <row r="8" spans="1:30" ht="20.25" customHeight="1" x14ac:dyDescent="0.2">
      <c r="A8" s="23"/>
      <c r="B8" s="23"/>
      <c r="C8" s="23"/>
      <c r="K8" s="89"/>
      <c r="L8" s="89"/>
      <c r="M8" s="89"/>
      <c r="N8" s="89"/>
      <c r="O8" s="89"/>
      <c r="P8" s="89"/>
      <c r="R8" s="2"/>
      <c r="S8" s="2"/>
      <c r="T8" s="17"/>
      <c r="U8" s="17"/>
      <c r="V8" s="17"/>
      <c r="W8" s="17"/>
      <c r="X8" s="17"/>
      <c r="Y8" s="17"/>
      <c r="Z8" s="17"/>
    </row>
    <row r="9" spans="1:30" ht="10.5" customHeight="1" x14ac:dyDescent="0.2">
      <c r="E9" s="230" t="s">
        <v>11</v>
      </c>
      <c r="F9" s="230"/>
      <c r="G9" s="230"/>
      <c r="H9" s="230"/>
      <c r="I9" s="230"/>
      <c r="J9" s="230"/>
      <c r="K9" s="230"/>
      <c r="L9" s="230"/>
      <c r="M9" s="230"/>
      <c r="N9" s="230"/>
      <c r="O9" s="230"/>
      <c r="P9" s="230"/>
      <c r="Q9" s="230"/>
      <c r="R9" s="230"/>
      <c r="S9" s="230"/>
      <c r="T9" s="230"/>
      <c r="U9" s="230"/>
      <c r="V9" s="230"/>
      <c r="W9" s="174"/>
      <c r="X9" s="174"/>
      <c r="Y9" s="3"/>
      <c r="Z9" s="3"/>
      <c r="AA9" s="4"/>
      <c r="AB9" s="2"/>
      <c r="AC9" s="2"/>
    </row>
    <row r="10" spans="1:30" ht="40.5" customHeight="1" x14ac:dyDescent="0.2">
      <c r="A10" s="244" t="s">
        <v>10</v>
      </c>
      <c r="B10" s="246" t="s">
        <v>12</v>
      </c>
      <c r="C10" s="247"/>
      <c r="D10" s="248"/>
      <c r="E10" s="246" t="s">
        <v>190</v>
      </c>
      <c r="F10" s="265"/>
      <c r="G10" s="265"/>
      <c r="H10" s="265"/>
      <c r="I10" s="265"/>
      <c r="J10" s="265"/>
      <c r="K10" s="265"/>
      <c r="L10" s="265"/>
      <c r="M10" s="265"/>
      <c r="N10" s="265"/>
      <c r="O10" s="265"/>
      <c r="P10" s="265"/>
      <c r="Q10" s="265"/>
      <c r="R10" s="265"/>
      <c r="S10" s="265"/>
      <c r="T10" s="265"/>
      <c r="U10" s="265"/>
      <c r="V10" s="266"/>
      <c r="W10" s="246" t="s">
        <v>194</v>
      </c>
      <c r="X10" s="248"/>
      <c r="Y10" s="256" t="s">
        <v>0</v>
      </c>
      <c r="Z10" s="256" t="s">
        <v>188</v>
      </c>
      <c r="AA10" s="259" t="s">
        <v>21</v>
      </c>
      <c r="AB10" s="259" t="s">
        <v>9</v>
      </c>
      <c r="AC10" s="252" t="s">
        <v>7</v>
      </c>
      <c r="AD10" s="253"/>
    </row>
    <row r="11" spans="1:30" ht="24" customHeight="1" x14ac:dyDescent="0.2">
      <c r="A11" s="244"/>
      <c r="B11" s="249"/>
      <c r="C11" s="250"/>
      <c r="D11" s="251"/>
      <c r="E11" s="262" t="s">
        <v>4</v>
      </c>
      <c r="F11" s="262"/>
      <c r="G11" s="262"/>
      <c r="H11" s="262"/>
      <c r="I11" s="262"/>
      <c r="J11" s="262"/>
      <c r="K11" s="263" t="s">
        <v>8</v>
      </c>
      <c r="L11" s="263"/>
      <c r="M11" s="263"/>
      <c r="N11" s="263"/>
      <c r="O11" s="263"/>
      <c r="P11" s="263"/>
      <c r="Q11" s="264" t="s">
        <v>5</v>
      </c>
      <c r="R11" s="264"/>
      <c r="S11" s="264"/>
      <c r="T11" s="264"/>
      <c r="U11" s="264"/>
      <c r="V11" s="264"/>
      <c r="W11" s="249"/>
      <c r="X11" s="251"/>
      <c r="Y11" s="257"/>
      <c r="Z11" s="257"/>
      <c r="AA11" s="260"/>
      <c r="AB11" s="260"/>
      <c r="AC11" s="254"/>
      <c r="AD11" s="255"/>
    </row>
    <row r="12" spans="1:30" ht="26.25" customHeight="1" x14ac:dyDescent="0.2">
      <c r="A12" s="244"/>
      <c r="B12" s="177" t="s">
        <v>6</v>
      </c>
      <c r="C12" s="178" t="s">
        <v>189</v>
      </c>
      <c r="D12" s="179" t="s">
        <v>2</v>
      </c>
      <c r="E12" s="262"/>
      <c r="F12" s="262"/>
      <c r="G12" s="262"/>
      <c r="H12" s="262"/>
      <c r="I12" s="262"/>
      <c r="J12" s="262"/>
      <c r="K12" s="263"/>
      <c r="L12" s="263"/>
      <c r="M12" s="263"/>
      <c r="N12" s="263"/>
      <c r="O12" s="263"/>
      <c r="P12" s="263"/>
      <c r="Q12" s="264"/>
      <c r="R12" s="264"/>
      <c r="S12" s="264"/>
      <c r="T12" s="264"/>
      <c r="U12" s="264"/>
      <c r="V12" s="264"/>
      <c r="W12" s="249"/>
      <c r="X12" s="251"/>
      <c r="Y12" s="258"/>
      <c r="Z12" s="258"/>
      <c r="AA12" s="261"/>
      <c r="AB12" s="261"/>
      <c r="AC12" s="10" t="s">
        <v>6</v>
      </c>
      <c r="AD12" s="11" t="s">
        <v>2</v>
      </c>
    </row>
    <row r="13" spans="1:30" ht="51" customHeight="1" x14ac:dyDescent="0.2">
      <c r="A13" s="16"/>
      <c r="B13" s="180"/>
      <c r="C13" s="180"/>
      <c r="D13" s="181"/>
      <c r="E13" s="179" t="s">
        <v>19</v>
      </c>
      <c r="F13" s="179" t="s">
        <v>18</v>
      </c>
      <c r="G13" s="182" t="s">
        <v>26</v>
      </c>
      <c r="H13" s="182" t="s">
        <v>20</v>
      </c>
      <c r="I13" s="183" t="s">
        <v>165</v>
      </c>
      <c r="J13" s="183" t="s">
        <v>166</v>
      </c>
      <c r="K13" s="184" t="s">
        <v>19</v>
      </c>
      <c r="L13" s="184" t="s">
        <v>18</v>
      </c>
      <c r="M13" s="185" t="s">
        <v>26</v>
      </c>
      <c r="N13" s="185" t="s">
        <v>20</v>
      </c>
      <c r="O13" s="186" t="s">
        <v>165</v>
      </c>
      <c r="P13" s="186" t="s">
        <v>166</v>
      </c>
      <c r="Q13" s="187" t="s">
        <v>19</v>
      </c>
      <c r="R13" s="187" t="s">
        <v>18</v>
      </c>
      <c r="S13" s="101" t="s">
        <v>26</v>
      </c>
      <c r="T13" s="101" t="s">
        <v>20</v>
      </c>
      <c r="U13" s="102" t="s">
        <v>165</v>
      </c>
      <c r="V13" s="102" t="s">
        <v>166</v>
      </c>
      <c r="W13" s="188" t="s">
        <v>192</v>
      </c>
      <c r="X13" s="188" t="s">
        <v>193</v>
      </c>
      <c r="Y13" s="189"/>
      <c r="Z13" s="189"/>
      <c r="AA13" s="18"/>
      <c r="AB13" s="18"/>
      <c r="AC13" s="18"/>
      <c r="AD13" s="21"/>
    </row>
    <row r="14" spans="1:30" ht="21" customHeight="1" x14ac:dyDescent="0.2">
      <c r="A14" s="5">
        <v>1</v>
      </c>
      <c r="B14" s="7"/>
      <c r="C14" s="7"/>
      <c r="D14" s="7"/>
      <c r="E14" s="29"/>
      <c r="F14" s="29"/>
      <c r="G14" s="31"/>
      <c r="H14" s="31"/>
      <c r="I14" s="31"/>
      <c r="J14" s="31"/>
      <c r="K14" s="36"/>
      <c r="L14" s="36"/>
      <c r="M14" s="44"/>
      <c r="N14" s="44"/>
      <c r="O14" s="44"/>
      <c r="P14" s="44"/>
      <c r="Q14" s="41"/>
      <c r="R14" s="41"/>
      <c r="S14" s="47"/>
      <c r="T14" s="47"/>
      <c r="U14" s="47"/>
      <c r="V14" s="47"/>
      <c r="W14" s="175"/>
      <c r="X14" s="175"/>
      <c r="Y14" s="7"/>
      <c r="Z14" s="7"/>
      <c r="AA14" s="7"/>
      <c r="AB14" s="7"/>
      <c r="AC14" s="7"/>
      <c r="AD14" s="7"/>
    </row>
    <row r="15" spans="1:30" ht="21" customHeight="1" x14ac:dyDescent="0.2">
      <c r="A15" s="5">
        <v>2</v>
      </c>
      <c r="B15" s="1"/>
      <c r="C15" s="1"/>
      <c r="D15" s="1"/>
      <c r="E15" s="30"/>
      <c r="F15" s="30"/>
      <c r="G15" s="32"/>
      <c r="H15" s="32"/>
      <c r="I15" s="32"/>
      <c r="J15" s="32"/>
      <c r="K15" s="37"/>
      <c r="L15" s="37"/>
      <c r="M15" s="45"/>
      <c r="N15" s="45"/>
      <c r="O15" s="45"/>
      <c r="P15" s="45"/>
      <c r="Q15" s="42"/>
      <c r="R15" s="42"/>
      <c r="S15" s="48"/>
      <c r="T15" s="48"/>
      <c r="U15" s="48"/>
      <c r="V15" s="48"/>
      <c r="W15" s="88"/>
      <c r="X15" s="88"/>
      <c r="Y15" s="1"/>
      <c r="Z15" s="1"/>
      <c r="AA15" s="1"/>
      <c r="AB15" s="1"/>
      <c r="AC15" s="1"/>
      <c r="AD15" s="1"/>
    </row>
    <row r="16" spans="1:30" ht="21" customHeight="1" x14ac:dyDescent="0.2">
      <c r="A16" s="5">
        <v>3</v>
      </c>
      <c r="B16" s="1"/>
      <c r="C16" s="1"/>
      <c r="D16" s="1"/>
      <c r="E16" s="30"/>
      <c r="F16" s="30"/>
      <c r="G16" s="32"/>
      <c r="H16" s="32"/>
      <c r="I16" s="32"/>
      <c r="J16" s="32"/>
      <c r="K16" s="37"/>
      <c r="L16" s="37"/>
      <c r="M16" s="45"/>
      <c r="N16" s="45"/>
      <c r="O16" s="45"/>
      <c r="P16" s="45"/>
      <c r="Q16" s="42"/>
      <c r="R16" s="42"/>
      <c r="S16" s="48"/>
      <c r="T16" s="48"/>
      <c r="U16" s="48"/>
      <c r="V16" s="48"/>
      <c r="W16" s="88"/>
      <c r="X16" s="88"/>
      <c r="Y16" s="1"/>
      <c r="Z16" s="1"/>
      <c r="AA16" s="1"/>
      <c r="AB16" s="1"/>
      <c r="AC16" s="1"/>
      <c r="AD16" s="1"/>
    </row>
    <row r="17" spans="1:30" ht="21" customHeight="1" x14ac:dyDescent="0.2">
      <c r="A17" s="5">
        <v>4</v>
      </c>
      <c r="B17" s="1"/>
      <c r="C17" s="1"/>
      <c r="D17" s="1"/>
      <c r="E17" s="30"/>
      <c r="F17" s="30"/>
      <c r="G17" s="32"/>
      <c r="H17" s="32"/>
      <c r="I17" s="32"/>
      <c r="J17" s="32"/>
      <c r="K17" s="37"/>
      <c r="L17" s="37"/>
      <c r="M17" s="45"/>
      <c r="N17" s="45"/>
      <c r="O17" s="45"/>
      <c r="P17" s="45"/>
      <c r="Q17" s="42"/>
      <c r="R17" s="42"/>
      <c r="S17" s="48"/>
      <c r="T17" s="48"/>
      <c r="U17" s="48"/>
      <c r="V17" s="48"/>
      <c r="W17" s="88"/>
      <c r="X17" s="88"/>
      <c r="Y17" s="1"/>
      <c r="Z17" s="1"/>
      <c r="AA17" s="1"/>
      <c r="AB17" s="1"/>
      <c r="AC17" s="1"/>
      <c r="AD17" s="1"/>
    </row>
    <row r="18" spans="1:30" ht="21" customHeight="1" x14ac:dyDescent="0.2">
      <c r="A18" s="5">
        <v>5</v>
      </c>
      <c r="B18" s="1"/>
      <c r="C18" s="1"/>
      <c r="D18" s="1"/>
      <c r="E18" s="30"/>
      <c r="F18" s="30"/>
      <c r="G18" s="32"/>
      <c r="H18" s="32"/>
      <c r="I18" s="32"/>
      <c r="J18" s="32"/>
      <c r="K18" s="37"/>
      <c r="L18" s="37"/>
      <c r="M18" s="45"/>
      <c r="N18" s="45"/>
      <c r="O18" s="45"/>
      <c r="P18" s="45"/>
      <c r="Q18" s="42"/>
      <c r="R18" s="42"/>
      <c r="S18" s="48"/>
      <c r="T18" s="48"/>
      <c r="U18" s="48"/>
      <c r="V18" s="48"/>
      <c r="W18" s="88"/>
      <c r="X18" s="88"/>
      <c r="Y18" s="1"/>
      <c r="Z18" s="1"/>
      <c r="AA18" s="1"/>
      <c r="AB18" s="1"/>
      <c r="AC18" s="1"/>
      <c r="AD18" s="1"/>
    </row>
    <row r="19" spans="1:30" ht="21" customHeight="1" x14ac:dyDescent="0.2">
      <c r="A19" s="5">
        <v>6</v>
      </c>
      <c r="B19" s="1"/>
      <c r="C19" s="1"/>
      <c r="D19" s="1"/>
      <c r="E19" s="30"/>
      <c r="F19" s="30"/>
      <c r="G19" s="32"/>
      <c r="H19" s="32"/>
      <c r="I19" s="32"/>
      <c r="J19" s="32"/>
      <c r="K19" s="37"/>
      <c r="L19" s="37"/>
      <c r="M19" s="45"/>
      <c r="N19" s="45"/>
      <c r="O19" s="45"/>
      <c r="P19" s="45"/>
      <c r="Q19" s="42"/>
      <c r="R19" s="42"/>
      <c r="S19" s="48"/>
      <c r="T19" s="48"/>
      <c r="U19" s="48"/>
      <c r="V19" s="48"/>
      <c r="W19" s="88"/>
      <c r="X19" s="88"/>
      <c r="Y19" s="1"/>
      <c r="Z19" s="1"/>
      <c r="AA19" s="1"/>
      <c r="AB19" s="1"/>
      <c r="AC19" s="1"/>
      <c r="AD19" s="1"/>
    </row>
    <row r="20" spans="1:30" ht="21" customHeight="1" x14ac:dyDescent="0.2">
      <c r="A20" s="5">
        <v>7</v>
      </c>
      <c r="B20" s="1"/>
      <c r="C20" s="1"/>
      <c r="D20" s="1"/>
      <c r="E20" s="30"/>
      <c r="F20" s="30"/>
      <c r="G20" s="32"/>
      <c r="H20" s="32"/>
      <c r="I20" s="32"/>
      <c r="J20" s="32"/>
      <c r="K20" s="37"/>
      <c r="L20" s="37"/>
      <c r="M20" s="45"/>
      <c r="N20" s="45"/>
      <c r="O20" s="45"/>
      <c r="P20" s="45"/>
      <c r="Q20" s="42"/>
      <c r="R20" s="42"/>
      <c r="S20" s="48"/>
      <c r="T20" s="48"/>
      <c r="U20" s="48"/>
      <c r="V20" s="48"/>
      <c r="W20" s="88"/>
      <c r="X20" s="88"/>
      <c r="Y20" s="1"/>
      <c r="Z20" s="1"/>
      <c r="AA20" s="1"/>
      <c r="AB20" s="1"/>
      <c r="AC20" s="1"/>
      <c r="AD20" s="1"/>
    </row>
    <row r="21" spans="1:30" ht="21" customHeight="1" x14ac:dyDescent="0.2">
      <c r="A21" s="5">
        <v>8</v>
      </c>
      <c r="B21" s="1"/>
      <c r="C21" s="1"/>
      <c r="D21" s="1"/>
      <c r="E21" s="30"/>
      <c r="F21" s="30"/>
      <c r="G21" s="32"/>
      <c r="H21" s="32"/>
      <c r="I21" s="32"/>
      <c r="J21" s="32"/>
      <c r="K21" s="37"/>
      <c r="L21" s="37"/>
      <c r="M21" s="45"/>
      <c r="N21" s="45"/>
      <c r="O21" s="45"/>
      <c r="P21" s="45"/>
      <c r="Q21" s="42"/>
      <c r="R21" s="42"/>
      <c r="S21" s="48"/>
      <c r="T21" s="48"/>
      <c r="U21" s="48"/>
      <c r="V21" s="48"/>
      <c r="W21" s="88"/>
      <c r="X21" s="88"/>
      <c r="Y21" s="1"/>
      <c r="Z21" s="1"/>
      <c r="AA21" s="1"/>
      <c r="AB21" s="1"/>
      <c r="AC21" s="1"/>
      <c r="AD21" s="1"/>
    </row>
    <row r="22" spans="1:30" ht="21" customHeight="1" x14ac:dyDescent="0.2">
      <c r="A22" s="5">
        <v>9</v>
      </c>
      <c r="B22" s="1"/>
      <c r="C22" s="1"/>
      <c r="D22" s="1"/>
      <c r="E22" s="24"/>
      <c r="F22" s="30"/>
      <c r="G22" s="32"/>
      <c r="H22" s="32"/>
      <c r="I22" s="32"/>
      <c r="J22" s="32"/>
      <c r="K22" s="37"/>
      <c r="L22" s="37"/>
      <c r="M22" s="45"/>
      <c r="N22" s="45"/>
      <c r="O22" s="45"/>
      <c r="P22" s="45"/>
      <c r="Q22" s="42"/>
      <c r="R22" s="42"/>
      <c r="S22" s="48"/>
      <c r="T22" s="48"/>
      <c r="U22" s="48"/>
      <c r="V22" s="48"/>
      <c r="W22" s="88"/>
      <c r="X22" s="88"/>
      <c r="Y22" s="1"/>
      <c r="Z22" s="1"/>
      <c r="AA22" s="1"/>
      <c r="AB22" s="1"/>
      <c r="AC22" s="1"/>
      <c r="AD22" s="1"/>
    </row>
    <row r="23" spans="1:30" ht="21" customHeight="1" x14ac:dyDescent="0.2">
      <c r="A23" s="5">
        <v>10</v>
      </c>
      <c r="B23" s="1"/>
      <c r="C23" s="1"/>
      <c r="D23" s="1"/>
      <c r="E23" s="24"/>
      <c r="F23" s="30"/>
      <c r="G23" s="32"/>
      <c r="H23" s="32"/>
      <c r="I23" s="32"/>
      <c r="J23" s="32"/>
      <c r="K23" s="37"/>
      <c r="L23" s="37"/>
      <c r="M23" s="45"/>
      <c r="N23" s="45"/>
      <c r="O23" s="45"/>
      <c r="P23" s="45"/>
      <c r="Q23" s="42"/>
      <c r="R23" s="42"/>
      <c r="S23" s="48"/>
      <c r="T23" s="48"/>
      <c r="U23" s="48"/>
      <c r="V23" s="48"/>
      <c r="W23" s="88"/>
      <c r="X23" s="88"/>
      <c r="Y23" s="1"/>
      <c r="Z23" s="1"/>
      <c r="AA23" s="1"/>
      <c r="AB23" s="1"/>
      <c r="AC23" s="1"/>
      <c r="AD23" s="1"/>
    </row>
    <row r="24" spans="1:30" ht="21" customHeight="1" x14ac:dyDescent="0.2">
      <c r="A24" s="5">
        <v>11</v>
      </c>
      <c r="B24" s="1"/>
      <c r="C24" s="1"/>
      <c r="D24" s="1"/>
      <c r="E24" s="29"/>
      <c r="F24" s="29"/>
      <c r="G24" s="31"/>
      <c r="H24" s="32"/>
      <c r="I24" s="32"/>
      <c r="J24" s="32"/>
      <c r="K24" s="37"/>
      <c r="L24" s="37"/>
      <c r="M24" s="45"/>
      <c r="N24" s="45"/>
      <c r="O24" s="45"/>
      <c r="P24" s="45"/>
      <c r="Q24" s="42"/>
      <c r="R24" s="42"/>
      <c r="S24" s="48"/>
      <c r="T24" s="48"/>
      <c r="U24" s="48"/>
      <c r="V24" s="48"/>
      <c r="W24" s="88"/>
      <c r="X24" s="88"/>
      <c r="Y24" s="1"/>
      <c r="Z24" s="1"/>
      <c r="AA24" s="1"/>
      <c r="AB24" s="1"/>
      <c r="AC24" s="1"/>
      <c r="AD24" s="1"/>
    </row>
    <row r="25" spans="1:30" ht="21" customHeight="1" x14ac:dyDescent="0.2">
      <c r="A25" s="5">
        <v>12</v>
      </c>
      <c r="B25" s="14"/>
      <c r="C25" s="14"/>
      <c r="D25" s="14"/>
      <c r="E25" s="30"/>
      <c r="F25" s="30"/>
      <c r="G25" s="32"/>
      <c r="H25" s="32"/>
      <c r="I25" s="32"/>
      <c r="J25" s="32"/>
      <c r="K25" s="37"/>
      <c r="L25" s="37"/>
      <c r="M25" s="45"/>
      <c r="N25" s="45"/>
      <c r="O25" s="45"/>
      <c r="P25" s="45"/>
      <c r="Q25" s="42"/>
      <c r="R25" s="42"/>
      <c r="S25" s="48"/>
      <c r="T25" s="48"/>
      <c r="U25" s="48"/>
      <c r="V25" s="48"/>
      <c r="W25" s="88"/>
      <c r="X25" s="88"/>
      <c r="Y25" s="1"/>
      <c r="Z25" s="1"/>
      <c r="AA25" s="1"/>
      <c r="AB25" s="1"/>
      <c r="AC25" s="1"/>
      <c r="AD25" s="1"/>
    </row>
    <row r="26" spans="1:30" ht="21" customHeight="1" x14ac:dyDescent="0.2">
      <c r="A26" s="5">
        <v>13</v>
      </c>
      <c r="B26" s="14"/>
      <c r="C26" s="14"/>
      <c r="D26" s="14"/>
      <c r="E26" s="30"/>
      <c r="F26" s="30"/>
      <c r="G26" s="32"/>
      <c r="H26" s="32"/>
      <c r="I26" s="32"/>
      <c r="J26" s="32"/>
      <c r="K26" s="37"/>
      <c r="L26" s="37"/>
      <c r="M26" s="45"/>
      <c r="N26" s="45"/>
      <c r="O26" s="45"/>
      <c r="P26" s="45"/>
      <c r="Q26" s="42"/>
      <c r="R26" s="42"/>
      <c r="S26" s="48"/>
      <c r="T26" s="48"/>
      <c r="U26" s="48"/>
      <c r="V26" s="48"/>
      <c r="W26" s="88"/>
      <c r="X26" s="88"/>
      <c r="Y26" s="1"/>
      <c r="Z26" s="1"/>
      <c r="AA26" s="1"/>
      <c r="AB26" s="1"/>
      <c r="AC26" s="1"/>
      <c r="AD26" s="1"/>
    </row>
    <row r="27" spans="1:30" ht="21" customHeight="1" x14ac:dyDescent="0.2">
      <c r="A27" s="5">
        <v>14</v>
      </c>
      <c r="B27" s="14"/>
      <c r="C27" s="14"/>
      <c r="D27" s="14"/>
      <c r="E27" s="30"/>
      <c r="F27" s="30"/>
      <c r="G27" s="32"/>
      <c r="H27" s="32"/>
      <c r="I27" s="32"/>
      <c r="J27" s="32"/>
      <c r="K27" s="37"/>
      <c r="L27" s="37"/>
      <c r="M27" s="45"/>
      <c r="N27" s="45"/>
      <c r="O27" s="45"/>
      <c r="P27" s="45"/>
      <c r="Q27" s="42"/>
      <c r="R27" s="42"/>
      <c r="S27" s="48"/>
      <c r="T27" s="48"/>
      <c r="U27" s="48"/>
      <c r="V27" s="48"/>
      <c r="W27" s="88"/>
      <c r="X27" s="88"/>
      <c r="Y27" s="1"/>
      <c r="Z27" s="1"/>
      <c r="AA27" s="1"/>
      <c r="AB27" s="1"/>
      <c r="AC27" s="1"/>
      <c r="AD27" s="1"/>
    </row>
    <row r="28" spans="1:30" ht="21" customHeight="1" x14ac:dyDescent="0.2">
      <c r="A28" s="5">
        <v>15</v>
      </c>
      <c r="B28" s="14"/>
      <c r="C28" s="14"/>
      <c r="D28" s="14"/>
      <c r="E28" s="30"/>
      <c r="F28" s="30"/>
      <c r="G28" s="32"/>
      <c r="H28" s="32"/>
      <c r="I28" s="32"/>
      <c r="J28" s="32"/>
      <c r="K28" s="37"/>
      <c r="L28" s="37"/>
      <c r="M28" s="45"/>
      <c r="N28" s="45"/>
      <c r="O28" s="45"/>
      <c r="P28" s="45"/>
      <c r="Q28" s="42"/>
      <c r="R28" s="42"/>
      <c r="S28" s="48"/>
      <c r="T28" s="48"/>
      <c r="U28" s="48"/>
      <c r="V28" s="48"/>
      <c r="W28" s="88"/>
      <c r="X28" s="88"/>
      <c r="Y28" s="1"/>
      <c r="Z28" s="1"/>
      <c r="AA28" s="1"/>
      <c r="AB28" s="1"/>
      <c r="AC28" s="1"/>
      <c r="AD28" s="1"/>
    </row>
    <row r="29" spans="1:30" ht="21" customHeight="1" x14ac:dyDescent="0.2">
      <c r="A29" s="5">
        <v>16</v>
      </c>
      <c r="B29" s="14"/>
      <c r="C29" s="14"/>
      <c r="D29" s="14"/>
      <c r="E29" s="30"/>
      <c r="F29" s="30"/>
      <c r="G29" s="32"/>
      <c r="H29" s="32"/>
      <c r="I29" s="32"/>
      <c r="J29" s="32"/>
      <c r="K29" s="37"/>
      <c r="L29" s="37"/>
      <c r="M29" s="45"/>
      <c r="N29" s="45"/>
      <c r="O29" s="45"/>
      <c r="P29" s="45"/>
      <c r="Q29" s="42"/>
      <c r="R29" s="42"/>
      <c r="S29" s="48"/>
      <c r="T29" s="48"/>
      <c r="U29" s="48"/>
      <c r="V29" s="48"/>
      <c r="W29" s="88"/>
      <c r="X29" s="88"/>
      <c r="Y29" s="1"/>
      <c r="Z29" s="1"/>
      <c r="AA29" s="1"/>
      <c r="AB29" s="1"/>
      <c r="AC29" s="1"/>
      <c r="AD29" s="1"/>
    </row>
    <row r="30" spans="1:30" ht="21" customHeight="1" x14ac:dyDescent="0.2">
      <c r="A30" s="5">
        <v>17</v>
      </c>
      <c r="B30" s="14"/>
      <c r="C30" s="14"/>
      <c r="D30" s="14"/>
      <c r="E30" s="30"/>
      <c r="F30" s="30"/>
      <c r="G30" s="32"/>
      <c r="H30" s="32"/>
      <c r="I30" s="32"/>
      <c r="J30" s="32"/>
      <c r="K30" s="37"/>
      <c r="L30" s="37"/>
      <c r="M30" s="45"/>
      <c r="N30" s="45"/>
      <c r="O30" s="45"/>
      <c r="P30" s="45"/>
      <c r="Q30" s="42"/>
      <c r="R30" s="42"/>
      <c r="S30" s="48"/>
      <c r="T30" s="48"/>
      <c r="U30" s="48"/>
      <c r="V30" s="48"/>
      <c r="W30" s="88"/>
      <c r="X30" s="88"/>
      <c r="Y30" s="1"/>
      <c r="Z30" s="1"/>
      <c r="AA30" s="1"/>
      <c r="AB30" s="1"/>
      <c r="AC30" s="1"/>
      <c r="AD30" s="1"/>
    </row>
    <row r="31" spans="1:30" ht="21" customHeight="1" x14ac:dyDescent="0.2">
      <c r="A31" s="5">
        <v>18</v>
      </c>
      <c r="B31" s="14"/>
      <c r="C31" s="14"/>
      <c r="D31" s="14"/>
      <c r="E31" s="30"/>
      <c r="F31" s="30"/>
      <c r="G31" s="32"/>
      <c r="H31" s="32"/>
      <c r="I31" s="32"/>
      <c r="J31" s="32"/>
      <c r="K31" s="37"/>
      <c r="L31" s="37"/>
      <c r="M31" s="45"/>
      <c r="N31" s="45"/>
      <c r="O31" s="45"/>
      <c r="P31" s="45"/>
      <c r="Q31" s="42"/>
      <c r="R31" s="42"/>
      <c r="S31" s="48"/>
      <c r="T31" s="48"/>
      <c r="U31" s="48"/>
      <c r="V31" s="48"/>
      <c r="W31" s="88"/>
      <c r="X31" s="88"/>
      <c r="Y31" s="1"/>
      <c r="Z31" s="1"/>
      <c r="AA31" s="1"/>
      <c r="AB31" s="1"/>
      <c r="AC31" s="1"/>
      <c r="AD31" s="1"/>
    </row>
    <row r="32" spans="1:30" ht="21" customHeight="1" x14ac:dyDescent="0.2">
      <c r="A32" s="5">
        <v>19</v>
      </c>
      <c r="B32" s="14"/>
      <c r="C32" s="14"/>
      <c r="D32" s="14"/>
      <c r="E32" s="30"/>
      <c r="F32" s="30"/>
      <c r="G32" s="32"/>
      <c r="H32" s="32"/>
      <c r="I32" s="32"/>
      <c r="J32" s="32"/>
      <c r="K32" s="37"/>
      <c r="L32" s="37"/>
      <c r="M32" s="45"/>
      <c r="N32" s="45"/>
      <c r="O32" s="45"/>
      <c r="P32" s="45"/>
      <c r="Q32" s="42"/>
      <c r="R32" s="42"/>
      <c r="S32" s="48"/>
      <c r="T32" s="48"/>
      <c r="U32" s="48"/>
      <c r="V32" s="48"/>
      <c r="W32" s="88"/>
      <c r="X32" s="88"/>
      <c r="Y32" s="1"/>
      <c r="Z32" s="1"/>
      <c r="AA32" s="1"/>
      <c r="AB32" s="1"/>
      <c r="AC32" s="1"/>
      <c r="AD32" s="1"/>
    </row>
    <row r="33" spans="1:30" ht="21" customHeight="1" x14ac:dyDescent="0.2">
      <c r="A33" s="5">
        <v>20</v>
      </c>
      <c r="B33" s="14"/>
      <c r="C33" s="14"/>
      <c r="D33" s="14"/>
      <c r="E33" s="30"/>
      <c r="F33" s="30"/>
      <c r="G33" s="32"/>
      <c r="H33" s="32"/>
      <c r="I33" s="32"/>
      <c r="J33" s="32"/>
      <c r="K33" s="37"/>
      <c r="L33" s="37"/>
      <c r="M33" s="45"/>
      <c r="N33" s="45"/>
      <c r="O33" s="45"/>
      <c r="P33" s="45"/>
      <c r="Q33" s="42"/>
      <c r="R33" s="42"/>
      <c r="S33" s="48"/>
      <c r="T33" s="48"/>
      <c r="U33" s="48"/>
      <c r="V33" s="48"/>
      <c r="W33" s="88"/>
      <c r="X33" s="88"/>
      <c r="Y33" s="1"/>
      <c r="Z33" s="1"/>
      <c r="AA33" s="1"/>
      <c r="AB33" s="1"/>
      <c r="AC33" s="1"/>
      <c r="AD33" s="1"/>
    </row>
    <row r="34" spans="1:30" ht="21" customHeight="1" x14ac:dyDescent="0.2">
      <c r="A34" s="5">
        <v>21</v>
      </c>
      <c r="B34" s="14"/>
      <c r="C34" s="14"/>
      <c r="D34" s="14"/>
      <c r="E34" s="29"/>
      <c r="F34" s="29"/>
      <c r="G34" s="31"/>
      <c r="H34" s="32"/>
      <c r="I34" s="32"/>
      <c r="J34" s="32"/>
      <c r="K34" s="37"/>
      <c r="L34" s="37"/>
      <c r="M34" s="45"/>
      <c r="N34" s="45"/>
      <c r="O34" s="45"/>
      <c r="P34" s="45"/>
      <c r="Q34" s="42"/>
      <c r="R34" s="42"/>
      <c r="S34" s="48"/>
      <c r="T34" s="48"/>
      <c r="U34" s="48"/>
      <c r="V34" s="48"/>
      <c r="W34" s="88"/>
      <c r="X34" s="88"/>
      <c r="Y34" s="1"/>
      <c r="Z34" s="1"/>
      <c r="AA34" s="1"/>
      <c r="AB34" s="1"/>
      <c r="AC34" s="1"/>
      <c r="AD34" s="1"/>
    </row>
    <row r="35" spans="1:30" ht="21" customHeight="1" x14ac:dyDescent="0.2">
      <c r="A35" s="5">
        <v>22</v>
      </c>
      <c r="B35" s="14"/>
      <c r="C35" s="14"/>
      <c r="D35" s="14"/>
      <c r="E35" s="30"/>
      <c r="F35" s="30"/>
      <c r="G35" s="32"/>
      <c r="H35" s="32"/>
      <c r="I35" s="32"/>
      <c r="J35" s="32"/>
      <c r="K35" s="37"/>
      <c r="L35" s="37"/>
      <c r="M35" s="45"/>
      <c r="N35" s="45"/>
      <c r="O35" s="45"/>
      <c r="P35" s="45"/>
      <c r="Q35" s="42"/>
      <c r="R35" s="42"/>
      <c r="S35" s="48"/>
      <c r="T35" s="48"/>
      <c r="U35" s="48"/>
      <c r="V35" s="48"/>
      <c r="W35" s="88"/>
      <c r="X35" s="88"/>
      <c r="Y35" s="1"/>
      <c r="Z35" s="1"/>
      <c r="AA35" s="1"/>
      <c r="AB35" s="1"/>
      <c r="AC35" s="1"/>
      <c r="AD35" s="1"/>
    </row>
    <row r="36" spans="1:30" ht="21" customHeight="1" x14ac:dyDescent="0.2">
      <c r="A36" s="5">
        <v>23</v>
      </c>
      <c r="B36" s="14"/>
      <c r="C36" s="14"/>
      <c r="D36" s="14"/>
      <c r="E36" s="30"/>
      <c r="F36" s="30"/>
      <c r="G36" s="32"/>
      <c r="H36" s="32"/>
      <c r="I36" s="32"/>
      <c r="J36" s="32"/>
      <c r="K36" s="37"/>
      <c r="L36" s="37"/>
      <c r="M36" s="45"/>
      <c r="N36" s="45"/>
      <c r="O36" s="45"/>
      <c r="P36" s="45"/>
      <c r="Q36" s="42"/>
      <c r="R36" s="42"/>
      <c r="S36" s="48"/>
      <c r="T36" s="48"/>
      <c r="U36" s="48"/>
      <c r="V36" s="48"/>
      <c r="W36" s="88"/>
      <c r="X36" s="88"/>
      <c r="Y36" s="1"/>
      <c r="Z36" s="1"/>
      <c r="AA36" s="1"/>
      <c r="AB36" s="1"/>
      <c r="AC36" s="1"/>
      <c r="AD36" s="1"/>
    </row>
    <row r="37" spans="1:30" ht="21" customHeight="1" x14ac:dyDescent="0.2">
      <c r="A37" s="5">
        <v>24</v>
      </c>
      <c r="B37" s="14"/>
      <c r="C37" s="14"/>
      <c r="D37" s="14"/>
      <c r="E37" s="30"/>
      <c r="F37" s="30"/>
      <c r="G37" s="32"/>
      <c r="H37" s="32"/>
      <c r="I37" s="32"/>
      <c r="J37" s="32"/>
      <c r="K37" s="37"/>
      <c r="L37" s="37"/>
      <c r="M37" s="45"/>
      <c r="N37" s="45"/>
      <c r="O37" s="45"/>
      <c r="P37" s="45"/>
      <c r="Q37" s="42"/>
      <c r="R37" s="42"/>
      <c r="S37" s="48"/>
      <c r="T37" s="48"/>
      <c r="U37" s="48"/>
      <c r="V37" s="48"/>
      <c r="W37" s="88"/>
      <c r="X37" s="88"/>
      <c r="Y37" s="1"/>
      <c r="Z37" s="1"/>
      <c r="AA37" s="1"/>
      <c r="AB37" s="1"/>
      <c r="AC37" s="1"/>
      <c r="AD37" s="1"/>
    </row>
    <row r="38" spans="1:30" ht="21" customHeight="1" x14ac:dyDescent="0.2">
      <c r="A38" s="5">
        <v>25</v>
      </c>
      <c r="B38" s="14"/>
      <c r="C38" s="14"/>
      <c r="D38" s="14"/>
      <c r="E38" s="30"/>
      <c r="F38" s="30"/>
      <c r="G38" s="32"/>
      <c r="H38" s="32"/>
      <c r="I38" s="32"/>
      <c r="J38" s="32"/>
      <c r="K38" s="37"/>
      <c r="L38" s="37"/>
      <c r="M38" s="45"/>
      <c r="N38" s="45"/>
      <c r="O38" s="45"/>
      <c r="P38" s="45"/>
      <c r="Q38" s="42"/>
      <c r="R38" s="42"/>
      <c r="S38" s="48"/>
      <c r="T38" s="48"/>
      <c r="U38" s="48"/>
      <c r="V38" s="48"/>
      <c r="W38" s="88"/>
      <c r="X38" s="88"/>
      <c r="Y38" s="1"/>
      <c r="Z38" s="1"/>
      <c r="AA38" s="1"/>
      <c r="AB38" s="1"/>
      <c r="AC38" s="1"/>
      <c r="AD38" s="1"/>
    </row>
    <row r="39" spans="1:30" ht="21" customHeight="1" x14ac:dyDescent="0.2">
      <c r="A39" s="5">
        <v>26</v>
      </c>
      <c r="B39" s="14"/>
      <c r="C39" s="14"/>
      <c r="D39" s="14"/>
      <c r="E39" s="30"/>
      <c r="F39" s="30"/>
      <c r="G39" s="32"/>
      <c r="H39" s="32"/>
      <c r="I39" s="32"/>
      <c r="J39" s="32"/>
      <c r="K39" s="37"/>
      <c r="L39" s="37"/>
      <c r="M39" s="45"/>
      <c r="N39" s="45"/>
      <c r="O39" s="45"/>
      <c r="P39" s="45"/>
      <c r="Q39" s="42"/>
      <c r="R39" s="42"/>
      <c r="S39" s="48"/>
      <c r="T39" s="48"/>
      <c r="U39" s="48"/>
      <c r="V39" s="48"/>
      <c r="W39" s="88"/>
      <c r="X39" s="88"/>
      <c r="Y39" s="1"/>
      <c r="Z39" s="1"/>
      <c r="AA39" s="1"/>
      <c r="AB39" s="1"/>
      <c r="AC39" s="1"/>
      <c r="AD39" s="1"/>
    </row>
    <row r="40" spans="1:30" ht="21" customHeight="1" x14ac:dyDescent="0.2">
      <c r="A40" s="5">
        <v>27</v>
      </c>
      <c r="B40" s="14"/>
      <c r="C40" s="14"/>
      <c r="D40" s="14"/>
      <c r="E40" s="30"/>
      <c r="F40" s="30"/>
      <c r="G40" s="32"/>
      <c r="H40" s="32"/>
      <c r="I40" s="32"/>
      <c r="J40" s="32"/>
      <c r="K40" s="37"/>
      <c r="L40" s="37"/>
      <c r="M40" s="45"/>
      <c r="N40" s="45"/>
      <c r="O40" s="45"/>
      <c r="P40" s="45"/>
      <c r="Q40" s="42"/>
      <c r="R40" s="42"/>
      <c r="S40" s="48"/>
      <c r="T40" s="48"/>
      <c r="U40" s="48"/>
      <c r="V40" s="48"/>
      <c r="W40" s="88"/>
      <c r="X40" s="88"/>
      <c r="Y40" s="1"/>
      <c r="Z40" s="1"/>
      <c r="AA40" s="1"/>
      <c r="AB40" s="1"/>
      <c r="AC40" s="1"/>
      <c r="AD40" s="1"/>
    </row>
    <row r="41" spans="1:30" ht="21" customHeight="1" x14ac:dyDescent="0.2">
      <c r="A41" s="5">
        <v>28</v>
      </c>
      <c r="B41" s="14"/>
      <c r="C41" s="14"/>
      <c r="D41" s="14"/>
      <c r="E41" s="30"/>
      <c r="F41" s="30"/>
      <c r="G41" s="32"/>
      <c r="H41" s="32"/>
      <c r="I41" s="32"/>
      <c r="J41" s="32"/>
      <c r="K41" s="37"/>
      <c r="L41" s="37"/>
      <c r="M41" s="45"/>
      <c r="N41" s="45"/>
      <c r="O41" s="45"/>
      <c r="P41" s="45"/>
      <c r="Q41" s="42"/>
      <c r="R41" s="42"/>
      <c r="S41" s="48"/>
      <c r="T41" s="48"/>
      <c r="U41" s="48"/>
      <c r="V41" s="48"/>
      <c r="W41" s="88"/>
      <c r="X41" s="88"/>
      <c r="Y41" s="1"/>
      <c r="Z41" s="1"/>
      <c r="AA41" s="1"/>
      <c r="AB41" s="1"/>
      <c r="AC41" s="1"/>
      <c r="AD41" s="1"/>
    </row>
    <row r="42" spans="1:30" ht="21" customHeight="1" x14ac:dyDescent="0.2">
      <c r="A42" s="5">
        <v>29</v>
      </c>
      <c r="B42" s="14"/>
      <c r="C42" s="14"/>
      <c r="D42" s="14"/>
      <c r="E42" s="30"/>
      <c r="F42" s="30"/>
      <c r="G42" s="32"/>
      <c r="H42" s="32"/>
      <c r="I42" s="32"/>
      <c r="J42" s="32"/>
      <c r="K42" s="37"/>
      <c r="L42" s="37"/>
      <c r="M42" s="45"/>
      <c r="N42" s="45"/>
      <c r="O42" s="45"/>
      <c r="P42" s="45"/>
      <c r="Q42" s="42"/>
      <c r="R42" s="42"/>
      <c r="S42" s="48"/>
      <c r="T42" s="48"/>
      <c r="U42" s="48"/>
      <c r="V42" s="48"/>
      <c r="W42" s="88"/>
      <c r="X42" s="88"/>
      <c r="Y42" s="1"/>
      <c r="Z42" s="1"/>
      <c r="AA42" s="1"/>
      <c r="AB42" s="1"/>
      <c r="AC42" s="1"/>
      <c r="AD42" s="1"/>
    </row>
    <row r="43" spans="1:30" ht="21" customHeight="1" x14ac:dyDescent="0.2">
      <c r="A43" s="172">
        <v>30</v>
      </c>
      <c r="B43" s="14"/>
      <c r="C43" s="14"/>
      <c r="D43" s="14"/>
      <c r="E43" s="30"/>
      <c r="F43" s="30"/>
      <c r="G43" s="32"/>
      <c r="H43" s="32"/>
      <c r="I43" s="32"/>
      <c r="J43" s="32"/>
      <c r="K43" s="37"/>
      <c r="L43" s="37"/>
      <c r="M43" s="45"/>
      <c r="N43" s="45"/>
      <c r="O43" s="45"/>
      <c r="P43" s="45"/>
      <c r="Q43" s="42"/>
      <c r="R43" s="42"/>
      <c r="S43" s="48"/>
      <c r="T43" s="48"/>
      <c r="U43" s="48"/>
      <c r="V43" s="48"/>
      <c r="W43" s="88"/>
      <c r="X43" s="88"/>
      <c r="Y43" s="1"/>
      <c r="Z43" s="1"/>
      <c r="AA43" s="1"/>
      <c r="AB43" s="1"/>
      <c r="AC43" s="1"/>
      <c r="AD43" s="1"/>
    </row>
    <row r="44" spans="1:30" ht="21" customHeight="1" x14ac:dyDescent="0.2">
      <c r="A44" s="172">
        <v>31</v>
      </c>
      <c r="B44" s="1"/>
      <c r="C44" s="1"/>
      <c r="D44" s="1"/>
      <c r="E44" s="24"/>
      <c r="F44" s="30"/>
      <c r="G44" s="32"/>
      <c r="H44" s="32"/>
      <c r="I44" s="32"/>
      <c r="J44" s="32"/>
      <c r="K44" s="37"/>
      <c r="L44" s="37"/>
      <c r="M44" s="45"/>
      <c r="N44" s="45"/>
      <c r="O44" s="45"/>
      <c r="P44" s="45"/>
      <c r="Q44" s="42"/>
      <c r="R44" s="42"/>
      <c r="S44" s="48"/>
      <c r="T44" s="48"/>
      <c r="U44" s="48"/>
      <c r="V44" s="48"/>
      <c r="W44" s="88"/>
      <c r="X44" s="88"/>
      <c r="Y44" s="1"/>
      <c r="Z44" s="1"/>
      <c r="AA44" s="1"/>
      <c r="AB44" s="1"/>
      <c r="AC44" s="1"/>
      <c r="AD44" s="1"/>
    </row>
    <row r="45" spans="1:30" ht="21" customHeight="1" x14ac:dyDescent="0.2">
      <c r="A45" s="172">
        <v>32</v>
      </c>
      <c r="B45" s="1"/>
      <c r="C45" s="1"/>
      <c r="D45" s="1"/>
      <c r="E45" s="29"/>
      <c r="F45" s="29"/>
      <c r="G45" s="31"/>
      <c r="H45" s="32"/>
      <c r="I45" s="32"/>
      <c r="J45" s="32"/>
      <c r="K45" s="37"/>
      <c r="L45" s="37"/>
      <c r="M45" s="45"/>
      <c r="N45" s="45"/>
      <c r="O45" s="45"/>
      <c r="P45" s="45"/>
      <c r="Q45" s="42"/>
      <c r="R45" s="42"/>
      <c r="S45" s="48"/>
      <c r="T45" s="48"/>
      <c r="U45" s="48"/>
      <c r="V45" s="48"/>
      <c r="W45" s="88"/>
      <c r="X45" s="88"/>
      <c r="Y45" s="1"/>
      <c r="Z45" s="1"/>
      <c r="AA45" s="1"/>
      <c r="AB45" s="1"/>
      <c r="AC45" s="1"/>
      <c r="AD45" s="1"/>
    </row>
    <row r="46" spans="1:30" ht="21" customHeight="1" x14ac:dyDescent="0.2">
      <c r="A46" s="172">
        <v>33</v>
      </c>
      <c r="B46" s="14"/>
      <c r="C46" s="14"/>
      <c r="D46" s="14"/>
      <c r="E46" s="30"/>
      <c r="F46" s="30"/>
      <c r="G46" s="32"/>
      <c r="H46" s="32"/>
      <c r="I46" s="32"/>
      <c r="J46" s="32"/>
      <c r="K46" s="37"/>
      <c r="L46" s="37"/>
      <c r="M46" s="45"/>
      <c r="N46" s="45"/>
      <c r="O46" s="45"/>
      <c r="P46" s="45"/>
      <c r="Q46" s="42"/>
      <c r="R46" s="42"/>
      <c r="S46" s="48"/>
      <c r="T46" s="48"/>
      <c r="U46" s="48"/>
      <c r="V46" s="48"/>
      <c r="W46" s="88"/>
      <c r="X46" s="88"/>
      <c r="Y46" s="1"/>
      <c r="Z46" s="1"/>
      <c r="AA46" s="1"/>
      <c r="AB46" s="1"/>
      <c r="AC46" s="1"/>
      <c r="AD46" s="1"/>
    </row>
    <row r="47" spans="1:30" ht="21" customHeight="1" x14ac:dyDescent="0.2">
      <c r="A47" s="172">
        <v>34</v>
      </c>
      <c r="B47" s="14"/>
      <c r="C47" s="14"/>
      <c r="D47" s="14"/>
      <c r="E47" s="30"/>
      <c r="F47" s="30"/>
      <c r="G47" s="32"/>
      <c r="H47" s="32"/>
      <c r="I47" s="32"/>
      <c r="J47" s="32"/>
      <c r="K47" s="37"/>
      <c r="L47" s="37"/>
      <c r="M47" s="45"/>
      <c r="N47" s="45"/>
      <c r="O47" s="45"/>
      <c r="P47" s="45"/>
      <c r="Q47" s="42"/>
      <c r="R47" s="42"/>
      <c r="S47" s="48"/>
      <c r="T47" s="48"/>
      <c r="U47" s="48"/>
      <c r="V47" s="48"/>
      <c r="W47" s="88"/>
      <c r="X47" s="88"/>
      <c r="Y47" s="1"/>
      <c r="Z47" s="1"/>
      <c r="AA47" s="1"/>
      <c r="AB47" s="1"/>
      <c r="AC47" s="1"/>
      <c r="AD47" s="1"/>
    </row>
    <row r="48" spans="1:30" ht="21" customHeight="1" x14ac:dyDescent="0.2">
      <c r="A48" s="172">
        <v>35</v>
      </c>
      <c r="B48" s="14"/>
      <c r="C48" s="14"/>
      <c r="D48" s="14"/>
      <c r="E48" s="30"/>
      <c r="F48" s="30"/>
      <c r="G48" s="32"/>
      <c r="H48" s="32"/>
      <c r="I48" s="32"/>
      <c r="J48" s="32"/>
      <c r="K48" s="37"/>
      <c r="L48" s="37"/>
      <c r="M48" s="45"/>
      <c r="N48" s="45"/>
      <c r="O48" s="45"/>
      <c r="P48" s="45"/>
      <c r="Q48" s="42"/>
      <c r="R48" s="42"/>
      <c r="S48" s="48"/>
      <c r="T48" s="48"/>
      <c r="U48" s="48"/>
      <c r="V48" s="48"/>
      <c r="W48" s="88"/>
      <c r="X48" s="88"/>
      <c r="Y48" s="1"/>
      <c r="Z48" s="1"/>
      <c r="AA48" s="1"/>
      <c r="AB48" s="1"/>
      <c r="AC48" s="1"/>
      <c r="AD48" s="1"/>
    </row>
    <row r="49" spans="1:30" ht="21" customHeight="1" x14ac:dyDescent="0.2">
      <c r="A49" s="172">
        <v>36</v>
      </c>
      <c r="B49" s="14"/>
      <c r="C49" s="14"/>
      <c r="D49" s="14"/>
      <c r="E49" s="30"/>
      <c r="F49" s="30"/>
      <c r="G49" s="32"/>
      <c r="H49" s="32"/>
      <c r="I49" s="32"/>
      <c r="J49" s="32"/>
      <c r="K49" s="37"/>
      <c r="L49" s="37"/>
      <c r="M49" s="45"/>
      <c r="N49" s="45"/>
      <c r="O49" s="45"/>
      <c r="P49" s="45"/>
      <c r="Q49" s="42"/>
      <c r="R49" s="42"/>
      <c r="S49" s="48"/>
      <c r="T49" s="48"/>
      <c r="U49" s="48"/>
      <c r="V49" s="48"/>
      <c r="W49" s="88"/>
      <c r="X49" s="88"/>
      <c r="Y49" s="1"/>
      <c r="Z49" s="1"/>
      <c r="AA49" s="1"/>
      <c r="AB49" s="1"/>
      <c r="AC49" s="1"/>
      <c r="AD49" s="1"/>
    </row>
    <row r="50" spans="1:30" ht="21" customHeight="1" x14ac:dyDescent="0.2">
      <c r="A50" s="172">
        <v>37</v>
      </c>
      <c r="B50" s="14"/>
      <c r="C50" s="14"/>
      <c r="D50" s="14"/>
      <c r="E50" s="30"/>
      <c r="F50" s="30"/>
      <c r="G50" s="32"/>
      <c r="H50" s="32"/>
      <c r="I50" s="32"/>
      <c r="J50" s="32"/>
      <c r="K50" s="37"/>
      <c r="L50" s="37"/>
      <c r="M50" s="45"/>
      <c r="N50" s="45"/>
      <c r="O50" s="45"/>
      <c r="P50" s="45"/>
      <c r="Q50" s="42"/>
      <c r="R50" s="42"/>
      <c r="S50" s="48"/>
      <c r="T50" s="48"/>
      <c r="U50" s="48"/>
      <c r="V50" s="48"/>
      <c r="W50" s="88"/>
      <c r="X50" s="88"/>
      <c r="Y50" s="1"/>
      <c r="Z50" s="1"/>
      <c r="AA50" s="1"/>
      <c r="AB50" s="1"/>
      <c r="AC50" s="1"/>
      <c r="AD50" s="1"/>
    </row>
    <row r="51" spans="1:30" ht="21" customHeight="1" x14ac:dyDescent="0.2">
      <c r="A51" s="172">
        <v>38</v>
      </c>
      <c r="B51" s="14"/>
      <c r="C51" s="14"/>
      <c r="D51" s="14"/>
      <c r="E51" s="30"/>
      <c r="F51" s="30"/>
      <c r="G51" s="32"/>
      <c r="H51" s="32"/>
      <c r="I51" s="32"/>
      <c r="J51" s="32"/>
      <c r="K51" s="37"/>
      <c r="L51" s="37"/>
      <c r="M51" s="45"/>
      <c r="N51" s="45"/>
      <c r="O51" s="45"/>
      <c r="P51" s="45"/>
      <c r="Q51" s="42"/>
      <c r="R51" s="42"/>
      <c r="S51" s="48"/>
      <c r="T51" s="48"/>
      <c r="U51" s="48"/>
      <c r="V51" s="48"/>
      <c r="W51" s="88"/>
      <c r="X51" s="88"/>
      <c r="Y51" s="1"/>
      <c r="Z51" s="1"/>
      <c r="AA51" s="1"/>
      <c r="AB51" s="1"/>
      <c r="AC51" s="1"/>
      <c r="AD51" s="1"/>
    </row>
    <row r="52" spans="1:30" ht="21" customHeight="1" x14ac:dyDescent="0.2">
      <c r="A52" s="172">
        <v>39</v>
      </c>
      <c r="B52" s="14"/>
      <c r="C52" s="14"/>
      <c r="D52" s="14"/>
      <c r="E52" s="30"/>
      <c r="F52" s="30"/>
      <c r="G52" s="32"/>
      <c r="H52" s="32"/>
      <c r="I52" s="32"/>
      <c r="J52" s="32"/>
      <c r="K52" s="37"/>
      <c r="L52" s="37"/>
      <c r="M52" s="45"/>
      <c r="N52" s="45"/>
      <c r="O52" s="45"/>
      <c r="P52" s="45"/>
      <c r="Q52" s="42"/>
      <c r="R52" s="42"/>
      <c r="S52" s="48"/>
      <c r="T52" s="48"/>
      <c r="U52" s="48"/>
      <c r="V52" s="48"/>
      <c r="W52" s="88"/>
      <c r="X52" s="88"/>
      <c r="Y52" s="1"/>
      <c r="Z52" s="1"/>
      <c r="AA52" s="1"/>
      <c r="AB52" s="1"/>
      <c r="AC52" s="1"/>
      <c r="AD52" s="1"/>
    </row>
    <row r="53" spans="1:30" ht="21" customHeight="1" x14ac:dyDescent="0.2">
      <c r="A53" s="172">
        <v>40</v>
      </c>
      <c r="B53" s="14"/>
      <c r="C53" s="14"/>
      <c r="D53" s="14"/>
      <c r="E53" s="30"/>
      <c r="F53" s="30"/>
      <c r="G53" s="32"/>
      <c r="H53" s="32"/>
      <c r="I53" s="32"/>
      <c r="J53" s="32"/>
      <c r="K53" s="37"/>
      <c r="L53" s="37"/>
      <c r="M53" s="45"/>
      <c r="N53" s="45"/>
      <c r="O53" s="45"/>
      <c r="P53" s="45"/>
      <c r="Q53" s="42"/>
      <c r="R53" s="42"/>
      <c r="S53" s="48"/>
      <c r="T53" s="48"/>
      <c r="U53" s="48"/>
      <c r="V53" s="48"/>
      <c r="W53" s="88"/>
      <c r="X53" s="88"/>
      <c r="Y53" s="1"/>
      <c r="Z53" s="1"/>
      <c r="AA53" s="1"/>
      <c r="AB53" s="1"/>
      <c r="AC53" s="1"/>
      <c r="AD53" s="1"/>
    </row>
    <row r="54" spans="1:30" ht="21" customHeight="1" x14ac:dyDescent="0.2">
      <c r="A54" s="172">
        <v>41</v>
      </c>
      <c r="B54" s="14"/>
      <c r="C54" s="14"/>
      <c r="D54" s="14"/>
      <c r="E54" s="30"/>
      <c r="F54" s="30"/>
      <c r="G54" s="32"/>
      <c r="H54" s="32"/>
      <c r="I54" s="32"/>
      <c r="J54" s="32"/>
      <c r="K54" s="37"/>
      <c r="L54" s="37"/>
      <c r="M54" s="45"/>
      <c r="N54" s="45"/>
      <c r="O54" s="45"/>
      <c r="P54" s="45"/>
      <c r="Q54" s="42"/>
      <c r="R54" s="42"/>
      <c r="S54" s="48"/>
      <c r="T54" s="48"/>
      <c r="U54" s="48"/>
      <c r="V54" s="48"/>
      <c r="W54" s="88"/>
      <c r="X54" s="88"/>
      <c r="Y54" s="1"/>
      <c r="Z54" s="1"/>
      <c r="AA54" s="1"/>
      <c r="AB54" s="1"/>
      <c r="AC54" s="1"/>
      <c r="AD54" s="1"/>
    </row>
    <row r="55" spans="1:30" ht="21" customHeight="1" x14ac:dyDescent="0.2">
      <c r="A55" s="172">
        <v>42</v>
      </c>
      <c r="B55" s="14"/>
      <c r="C55" s="14"/>
      <c r="D55" s="14"/>
      <c r="E55" s="29"/>
      <c r="F55" s="29"/>
      <c r="G55" s="31"/>
      <c r="H55" s="32"/>
      <c r="I55" s="32"/>
      <c r="J55" s="32"/>
      <c r="K55" s="37"/>
      <c r="L55" s="37"/>
      <c r="M55" s="45"/>
      <c r="N55" s="45"/>
      <c r="O55" s="45"/>
      <c r="P55" s="45"/>
      <c r="Q55" s="42"/>
      <c r="R55" s="42"/>
      <c r="S55" s="48"/>
      <c r="T55" s="48"/>
      <c r="U55" s="48"/>
      <c r="V55" s="48"/>
      <c r="W55" s="88"/>
      <c r="X55" s="88"/>
      <c r="Y55" s="1"/>
      <c r="Z55" s="1"/>
      <c r="AA55" s="1"/>
      <c r="AB55" s="1"/>
      <c r="AC55" s="1"/>
      <c r="AD55" s="1"/>
    </row>
    <row r="56" spans="1:30" ht="21" customHeight="1" x14ac:dyDescent="0.2">
      <c r="A56" s="172">
        <v>43</v>
      </c>
      <c r="B56" s="14"/>
      <c r="C56" s="14"/>
      <c r="D56" s="14"/>
      <c r="E56" s="30"/>
      <c r="F56" s="30"/>
      <c r="G56" s="32"/>
      <c r="H56" s="32"/>
      <c r="I56" s="32"/>
      <c r="J56" s="32"/>
      <c r="K56" s="37"/>
      <c r="L56" s="37"/>
      <c r="M56" s="45"/>
      <c r="N56" s="45"/>
      <c r="O56" s="45"/>
      <c r="P56" s="45"/>
      <c r="Q56" s="42"/>
      <c r="R56" s="42"/>
      <c r="S56" s="48"/>
      <c r="T56" s="48"/>
      <c r="U56" s="48"/>
      <c r="V56" s="48"/>
      <c r="W56" s="88"/>
      <c r="X56" s="88"/>
      <c r="Y56" s="1"/>
      <c r="Z56" s="1"/>
      <c r="AA56" s="1"/>
      <c r="AB56" s="1"/>
      <c r="AC56" s="1"/>
      <c r="AD56" s="1"/>
    </row>
    <row r="57" spans="1:30" ht="21" customHeight="1" x14ac:dyDescent="0.2">
      <c r="A57" s="172">
        <v>44</v>
      </c>
      <c r="B57" s="14"/>
      <c r="C57" s="14"/>
      <c r="D57" s="14"/>
      <c r="E57" s="30"/>
      <c r="F57" s="30"/>
      <c r="G57" s="32"/>
      <c r="H57" s="32"/>
      <c r="I57" s="32"/>
      <c r="J57" s="32"/>
      <c r="K57" s="37"/>
      <c r="L57" s="37"/>
      <c r="M57" s="45"/>
      <c r="N57" s="45"/>
      <c r="O57" s="45"/>
      <c r="P57" s="45"/>
      <c r="Q57" s="42"/>
      <c r="R57" s="42"/>
      <c r="S57" s="48"/>
      <c r="T57" s="48"/>
      <c r="U57" s="48"/>
      <c r="V57" s="48"/>
      <c r="W57" s="88"/>
      <c r="X57" s="88"/>
      <c r="Y57" s="1"/>
      <c r="Z57" s="1"/>
      <c r="AA57" s="1"/>
      <c r="AB57" s="1"/>
      <c r="AC57" s="1"/>
      <c r="AD57" s="1"/>
    </row>
    <row r="58" spans="1:30" ht="21" customHeight="1" x14ac:dyDescent="0.2">
      <c r="A58" s="172">
        <v>45</v>
      </c>
      <c r="B58" s="14"/>
      <c r="C58" s="14"/>
      <c r="D58" s="14"/>
      <c r="E58" s="30"/>
      <c r="F58" s="30"/>
      <c r="G58" s="32"/>
      <c r="H58" s="32"/>
      <c r="I58" s="32"/>
      <c r="J58" s="32"/>
      <c r="K58" s="37"/>
      <c r="L58" s="37"/>
      <c r="M58" s="45"/>
      <c r="N58" s="45"/>
      <c r="O58" s="45"/>
      <c r="P58" s="45"/>
      <c r="Q58" s="42"/>
      <c r="R58" s="42"/>
      <c r="S58" s="48"/>
      <c r="T58" s="48"/>
      <c r="U58" s="48"/>
      <c r="V58" s="48"/>
      <c r="W58" s="88"/>
      <c r="X58" s="88"/>
      <c r="Y58" s="1"/>
      <c r="Z58" s="1"/>
      <c r="AA58" s="1"/>
      <c r="AB58" s="1"/>
      <c r="AC58" s="1"/>
      <c r="AD58" s="1"/>
    </row>
    <row r="59" spans="1:30" ht="21" customHeight="1" x14ac:dyDescent="0.2">
      <c r="A59" s="172">
        <v>46</v>
      </c>
      <c r="B59" s="14"/>
      <c r="C59" s="14"/>
      <c r="D59" s="14"/>
      <c r="E59" s="30"/>
      <c r="F59" s="30"/>
      <c r="G59" s="32"/>
      <c r="H59" s="32"/>
      <c r="I59" s="32"/>
      <c r="J59" s="32"/>
      <c r="K59" s="37"/>
      <c r="L59" s="37"/>
      <c r="M59" s="45"/>
      <c r="N59" s="45"/>
      <c r="O59" s="45"/>
      <c r="P59" s="45"/>
      <c r="Q59" s="42"/>
      <c r="R59" s="42"/>
      <c r="S59" s="48"/>
      <c r="T59" s="48"/>
      <c r="U59" s="48"/>
      <c r="V59" s="48"/>
      <c r="W59" s="88"/>
      <c r="X59" s="88"/>
      <c r="Y59" s="1"/>
      <c r="Z59" s="1"/>
      <c r="AA59" s="1"/>
      <c r="AB59" s="1"/>
      <c r="AC59" s="1"/>
      <c r="AD59" s="1"/>
    </row>
    <row r="60" spans="1:30" ht="21" customHeight="1" x14ac:dyDescent="0.2">
      <c r="A60" s="172">
        <v>47</v>
      </c>
      <c r="B60" s="14"/>
      <c r="C60" s="14"/>
      <c r="D60" s="14"/>
      <c r="E60" s="30"/>
      <c r="F60" s="30"/>
      <c r="G60" s="32"/>
      <c r="H60" s="32"/>
      <c r="I60" s="32"/>
      <c r="J60" s="32"/>
      <c r="K60" s="37"/>
      <c r="L60" s="37"/>
      <c r="M60" s="45"/>
      <c r="N60" s="45"/>
      <c r="O60" s="45"/>
      <c r="P60" s="45"/>
      <c r="Q60" s="42"/>
      <c r="R60" s="42"/>
      <c r="S60" s="48"/>
      <c r="T60" s="48"/>
      <c r="U60" s="48"/>
      <c r="V60" s="48"/>
      <c r="W60" s="88"/>
      <c r="X60" s="88"/>
      <c r="Y60" s="1"/>
      <c r="Z60" s="1"/>
      <c r="AA60" s="1"/>
      <c r="AB60" s="1"/>
      <c r="AC60" s="1"/>
      <c r="AD60" s="1"/>
    </row>
    <row r="61" spans="1:30" ht="21" customHeight="1" x14ac:dyDescent="0.2">
      <c r="A61" s="172">
        <v>48</v>
      </c>
      <c r="B61" s="14"/>
      <c r="C61" s="14"/>
      <c r="D61" s="14"/>
      <c r="E61" s="30"/>
      <c r="F61" s="30"/>
      <c r="G61" s="32"/>
      <c r="H61" s="32"/>
      <c r="I61" s="32"/>
      <c r="J61" s="32"/>
      <c r="K61" s="37"/>
      <c r="L61" s="37"/>
      <c r="M61" s="45"/>
      <c r="N61" s="45"/>
      <c r="O61" s="45"/>
      <c r="P61" s="45"/>
      <c r="Q61" s="42"/>
      <c r="R61" s="42"/>
      <c r="S61" s="48"/>
      <c r="T61" s="48"/>
      <c r="U61" s="48"/>
      <c r="V61" s="48"/>
      <c r="W61" s="88"/>
      <c r="X61" s="88"/>
      <c r="Y61" s="1"/>
      <c r="Z61" s="1"/>
      <c r="AA61" s="1"/>
      <c r="AB61" s="1"/>
      <c r="AC61" s="1"/>
      <c r="AD61" s="1"/>
    </row>
    <row r="62" spans="1:30" ht="21" customHeight="1" x14ac:dyDescent="0.2">
      <c r="A62" s="172">
        <v>49</v>
      </c>
      <c r="B62" s="14"/>
      <c r="C62" s="14"/>
      <c r="D62" s="14"/>
      <c r="E62" s="30"/>
      <c r="F62" s="30"/>
      <c r="G62" s="32"/>
      <c r="H62" s="32"/>
      <c r="I62" s="32"/>
      <c r="J62" s="32"/>
      <c r="K62" s="37"/>
      <c r="L62" s="37"/>
      <c r="M62" s="45"/>
      <c r="N62" s="45"/>
      <c r="O62" s="45"/>
      <c r="P62" s="45"/>
      <c r="Q62" s="42"/>
      <c r="R62" s="42"/>
      <c r="S62" s="48"/>
      <c r="T62" s="48"/>
      <c r="U62" s="48"/>
      <c r="V62" s="48"/>
      <c r="W62" s="88"/>
      <c r="X62" s="88"/>
      <c r="Y62" s="1"/>
      <c r="Z62" s="1"/>
      <c r="AA62" s="1"/>
      <c r="AB62" s="1"/>
      <c r="AC62" s="1"/>
      <c r="AD62" s="1"/>
    </row>
    <row r="63" spans="1:30" ht="21" customHeight="1" x14ac:dyDescent="0.2">
      <c r="A63" s="172">
        <v>50</v>
      </c>
      <c r="B63" s="14"/>
      <c r="C63" s="14"/>
      <c r="D63" s="14"/>
      <c r="E63" s="30"/>
      <c r="F63" s="30"/>
      <c r="G63" s="32"/>
      <c r="H63" s="32"/>
      <c r="I63" s="32"/>
      <c r="J63" s="32"/>
      <c r="K63" s="37"/>
      <c r="L63" s="37"/>
      <c r="M63" s="45"/>
      <c r="N63" s="45"/>
      <c r="O63" s="45"/>
      <c r="P63" s="45"/>
      <c r="Q63" s="42"/>
      <c r="R63" s="42"/>
      <c r="S63" s="48"/>
      <c r="T63" s="48"/>
      <c r="U63" s="48"/>
      <c r="V63" s="48"/>
      <c r="W63" s="88"/>
      <c r="X63" s="88"/>
      <c r="Y63" s="1"/>
      <c r="Z63" s="1"/>
      <c r="AA63" s="1"/>
      <c r="AB63" s="1"/>
      <c r="AC63" s="1"/>
      <c r="AD63" s="1"/>
    </row>
    <row r="64" spans="1:30" ht="30" x14ac:dyDescent="0.2">
      <c r="A64" s="245" t="s">
        <v>13</v>
      </c>
      <c r="B64" s="245"/>
      <c r="C64" s="245"/>
      <c r="D64" s="245"/>
      <c r="E64" s="22">
        <f>COUNTIF(E14:E43,"x")</f>
        <v>0</v>
      </c>
      <c r="F64" s="22">
        <f t="shared" ref="F64:V64" si="0">COUNTIF(F14:F43,"x")</f>
        <v>0</v>
      </c>
      <c r="G64" s="33">
        <f t="shared" si="0"/>
        <v>0</v>
      </c>
      <c r="H64" s="33">
        <f t="shared" si="0"/>
        <v>0</v>
      </c>
      <c r="I64" s="33">
        <f t="shared" si="0"/>
        <v>0</v>
      </c>
      <c r="J64" s="33">
        <f t="shared" si="0"/>
        <v>0</v>
      </c>
      <c r="K64" s="38">
        <f t="shared" si="0"/>
        <v>0</v>
      </c>
      <c r="L64" s="38">
        <f t="shared" si="0"/>
        <v>0</v>
      </c>
      <c r="M64" s="46">
        <f t="shared" si="0"/>
        <v>0</v>
      </c>
      <c r="N64" s="46">
        <f t="shared" si="0"/>
        <v>0</v>
      </c>
      <c r="O64" s="46">
        <f t="shared" si="0"/>
        <v>0</v>
      </c>
      <c r="P64" s="46">
        <f t="shared" si="0"/>
        <v>0</v>
      </c>
      <c r="Q64" s="43">
        <f t="shared" si="0"/>
        <v>0</v>
      </c>
      <c r="R64" s="43">
        <f t="shared" si="0"/>
        <v>0</v>
      </c>
      <c r="S64" s="49">
        <f t="shared" si="0"/>
        <v>0</v>
      </c>
      <c r="T64" s="49">
        <f t="shared" si="0"/>
        <v>0</v>
      </c>
      <c r="U64" s="49">
        <f t="shared" si="0"/>
        <v>0</v>
      </c>
      <c r="V64" s="49">
        <f t="shared" si="0"/>
        <v>0</v>
      </c>
      <c r="W64" s="176"/>
      <c r="X64" s="176"/>
      <c r="Y64" s="15" t="s">
        <v>14</v>
      </c>
      <c r="Z64" s="15"/>
      <c r="AA64" s="6">
        <f>E64+F64+K64+L64+Q64+R64</f>
        <v>0</v>
      </c>
    </row>
    <row r="65" ht="35.25" customHeight="1" x14ac:dyDescent="0.2"/>
    <row r="66" ht="35.25" customHeight="1" x14ac:dyDescent="0.2"/>
    <row r="67" ht="35.25" customHeight="1" x14ac:dyDescent="0.2"/>
    <row r="68" ht="35.25" customHeight="1" x14ac:dyDescent="0.2"/>
    <row r="69" ht="35.25" customHeight="1" x14ac:dyDescent="0.2"/>
    <row r="70" ht="35.25" customHeight="1" x14ac:dyDescent="0.2"/>
    <row r="71" ht="35.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sheetData>
  <mergeCells count="28">
    <mergeCell ref="A10:A12"/>
    <mergeCell ref="A64:D64"/>
    <mergeCell ref="B10:D11"/>
    <mergeCell ref="AC10:AD11"/>
    <mergeCell ref="Y10:Y12"/>
    <mergeCell ref="AA10:AA12"/>
    <mergeCell ref="AB10:AB12"/>
    <mergeCell ref="E11:J12"/>
    <mergeCell ref="K11:P12"/>
    <mergeCell ref="Q11:V12"/>
    <mergeCell ref="E10:V10"/>
    <mergeCell ref="Z10:Z12"/>
    <mergeCell ref="W10:X12"/>
    <mergeCell ref="T1:AA1"/>
    <mergeCell ref="T3:AA3"/>
    <mergeCell ref="A1:F4"/>
    <mergeCell ref="T2:Z2"/>
    <mergeCell ref="K1:S1"/>
    <mergeCell ref="K2:S2"/>
    <mergeCell ref="K3:S3"/>
    <mergeCell ref="K4:S4"/>
    <mergeCell ref="T4:V4"/>
    <mergeCell ref="Z6:AA6"/>
    <mergeCell ref="E9:V9"/>
    <mergeCell ref="B6:I6"/>
    <mergeCell ref="B7:I7"/>
    <mergeCell ref="J6:S6"/>
    <mergeCell ref="J7:L7"/>
  </mergeCells>
  <pageMargins left="0.23622047244094491" right="0.23622047244094491" top="0.74803149606299213" bottom="0.74803149606299213" header="0.31496062992125984" footer="0.31496062992125984"/>
  <pageSetup paperSize="9" scale="47" fitToHeight="7" orientation="landscape" r:id="rId1"/>
  <headerFooter>
    <oddHeader>&amp;C&amp;"Arial,Fett"PoC-Antigen-Test&amp;R&amp;10Rahmentestkonzept M-V, 4. Fassung - Anlage 7</oddHeader>
    <oddFooter>&amp;R&amp;9 Stand: 07.12.2021</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Listen!$B$17:$B$24</xm:f>
          </x14:formula1>
          <xm:sqref>AA2</xm:sqref>
        </x14:dataValidation>
        <x14:dataValidation type="list" allowBlank="1" showInputMessage="1" showErrorMessage="1" xr:uid="{00000000-0002-0000-0300-000001000000}">
          <x14:formula1>
            <xm:f>Listen!$A$28:$A$29</xm:f>
          </x14:formula1>
          <xm:sqref>J7:L7</xm:sqref>
        </x14:dataValidation>
        <x14:dataValidation type="list" allowBlank="1" showInputMessage="1" showErrorMessage="1" xr:uid="{00000000-0002-0000-0300-000002000000}">
          <x14:formula1>
            <xm:f>Listen!$B$28:$B$31</xm:f>
          </x14:formula1>
          <xm:sqref>J6:S6</xm:sqref>
        </x14:dataValidation>
        <x14:dataValidation type="list" allowBlank="1" showInputMessage="1" showErrorMessage="1" xr:uid="{00000000-0002-0000-0300-000003000000}">
          <x14:formula1>
            <xm:f>Listen!$C$28:$C$30</xm:f>
          </x14:formula1>
          <xm:sqref>Z6</xm:sqref>
        </x14:dataValidation>
        <x14:dataValidation type="list" allowBlank="1" showInputMessage="1" showErrorMessage="1" xr:uid="{00000000-0002-0000-0300-000004000000}">
          <x14:formula1>
            <xm:f>Listen!$D$28:$D$31</xm:f>
          </x14:formula1>
          <xm:sqref>AA4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O76"/>
  <sheetViews>
    <sheetView zoomScaleNormal="100" workbookViewId="0">
      <selection activeCell="N4" sqref="N4"/>
    </sheetView>
  </sheetViews>
  <sheetFormatPr baseColWidth="10" defaultRowHeight="15" x14ac:dyDescent="0.2"/>
  <cols>
    <col min="1" max="1" width="5" customWidth="1"/>
    <col min="2" max="2" width="7.109375" customWidth="1"/>
    <col min="3" max="3" width="6.88671875" customWidth="1"/>
    <col min="4" max="9" width="5.88671875" customWidth="1"/>
    <col min="10" max="10" width="18.5546875" customWidth="1"/>
    <col min="11" max="11" width="24.109375" customWidth="1"/>
    <col min="12" max="12" width="17.77734375" customWidth="1"/>
    <col min="13" max="13" width="7.5546875" customWidth="1"/>
    <col min="14" max="14" width="10.77734375" customWidth="1"/>
  </cols>
  <sheetData>
    <row r="1" spans="1:15" x14ac:dyDescent="0.2">
      <c r="A1" s="238" t="s">
        <v>115</v>
      </c>
      <c r="B1" s="239"/>
      <c r="C1" s="239"/>
      <c r="D1" s="239"/>
      <c r="E1" s="239"/>
      <c r="G1" s="275" t="s">
        <v>1</v>
      </c>
      <c r="H1" s="276"/>
      <c r="I1" s="276"/>
      <c r="J1" s="234"/>
      <c r="K1" s="275">
        <f>Datenerfassung!B6</f>
        <v>0</v>
      </c>
      <c r="L1" s="276"/>
      <c r="M1" s="276"/>
      <c r="N1" s="234"/>
    </row>
    <row r="2" spans="1:15" x14ac:dyDescent="0.2">
      <c r="A2" s="239"/>
      <c r="B2" s="239"/>
      <c r="C2" s="239"/>
      <c r="D2" s="239"/>
      <c r="E2" s="239"/>
      <c r="G2" s="275" t="s">
        <v>22</v>
      </c>
      <c r="H2" s="276"/>
      <c r="I2" s="276"/>
      <c r="J2" s="234"/>
      <c r="K2" s="278">
        <f>Datenerfassung!B8</f>
        <v>0</v>
      </c>
      <c r="L2" s="240"/>
      <c r="M2" s="240"/>
      <c r="N2" s="110" t="str">
        <f>'Anlage 7 Nachweis-Testung'!AA2</f>
        <v/>
      </c>
    </row>
    <row r="3" spans="1:15" x14ac:dyDescent="0.2">
      <c r="A3" s="239"/>
      <c r="B3" s="239"/>
      <c r="C3" s="239"/>
      <c r="D3" s="239"/>
      <c r="E3" s="239"/>
      <c r="G3" s="275" t="s">
        <v>16</v>
      </c>
      <c r="H3" s="276"/>
      <c r="I3" s="276"/>
      <c r="J3" s="234"/>
      <c r="K3" s="277" t="str">
        <f>'Anlage 7 Nachweis-Testung'!T3</f>
        <v>[Testkitname] der [Firma]</v>
      </c>
      <c r="L3" s="277"/>
      <c r="M3" s="277"/>
      <c r="N3" s="277"/>
    </row>
    <row r="4" spans="1:15" ht="18" x14ac:dyDescent="0.2">
      <c r="A4" s="239"/>
      <c r="B4" s="239"/>
      <c r="C4" s="239"/>
      <c r="D4" s="239"/>
      <c r="E4" s="239"/>
      <c r="G4" s="275" t="s">
        <v>15</v>
      </c>
      <c r="H4" s="276"/>
      <c r="I4" s="276"/>
      <c r="J4" s="234"/>
      <c r="K4" s="108">
        <f>'Anlage 7 Nachweis-Testung'!T4</f>
        <v>0</v>
      </c>
      <c r="M4" s="109" t="str">
        <f>'Anlage 7 Nachweis-Testung'!Z4</f>
        <v>Jahr</v>
      </c>
      <c r="N4" s="109">
        <f>'Anlage 7 Nachweis-Testung'!AA4</f>
        <v>2022</v>
      </c>
      <c r="O4" s="17"/>
    </row>
    <row r="6" spans="1:15" ht="20.25" customHeight="1" x14ac:dyDescent="0.2">
      <c r="A6" s="23"/>
      <c r="B6" s="23"/>
      <c r="F6" s="89"/>
      <c r="G6" s="89"/>
      <c r="H6" s="90"/>
      <c r="I6" s="2"/>
      <c r="J6" s="17"/>
      <c r="K6" s="103" t="str">
        <f>'Anlage 7 Nachweis-Testung'!Y6</f>
        <v>Beschaffung der Test</v>
      </c>
      <c r="L6" s="235">
        <f>'Anlage 7 Nachweis-Testung'!Z6</f>
        <v>0</v>
      </c>
      <c r="M6" s="235"/>
      <c r="N6" s="235"/>
    </row>
    <row r="7" spans="1:15" ht="10.5" customHeight="1" x14ac:dyDescent="0.2">
      <c r="D7" s="230" t="s">
        <v>11</v>
      </c>
      <c r="E7" s="230"/>
      <c r="F7" s="230"/>
      <c r="G7" s="230"/>
      <c r="H7" s="230"/>
      <c r="I7" s="230"/>
      <c r="J7" s="3"/>
      <c r="K7" s="3"/>
      <c r="M7" s="2"/>
      <c r="N7" s="2"/>
    </row>
    <row r="8" spans="1:15" ht="21" customHeight="1" x14ac:dyDescent="0.2">
      <c r="A8" s="244" t="s">
        <v>10</v>
      </c>
      <c r="B8" s="252" t="s">
        <v>12</v>
      </c>
      <c r="C8" s="253"/>
      <c r="D8" s="270" t="s">
        <v>3</v>
      </c>
      <c r="E8" s="271"/>
      <c r="F8" s="271"/>
      <c r="G8" s="271"/>
      <c r="H8" s="271"/>
      <c r="I8" s="271"/>
      <c r="J8" s="272" t="s">
        <v>0</v>
      </c>
      <c r="K8" s="259" t="s">
        <v>21</v>
      </c>
      <c r="L8" s="259" t="s">
        <v>9</v>
      </c>
      <c r="M8" s="252" t="s">
        <v>7</v>
      </c>
      <c r="N8" s="253"/>
    </row>
    <row r="9" spans="1:15" ht="24" customHeight="1" x14ac:dyDescent="0.2">
      <c r="A9" s="244"/>
      <c r="B9" s="254"/>
      <c r="C9" s="255"/>
      <c r="D9" s="267" t="s">
        <v>4</v>
      </c>
      <c r="E9" s="267"/>
      <c r="F9" s="268" t="s">
        <v>8</v>
      </c>
      <c r="G9" s="268"/>
      <c r="H9" s="269" t="s">
        <v>5</v>
      </c>
      <c r="I9" s="269"/>
      <c r="J9" s="273"/>
      <c r="K9" s="260"/>
      <c r="L9" s="260"/>
      <c r="M9" s="254"/>
      <c r="N9" s="255"/>
    </row>
    <row r="10" spans="1:15" ht="26.25" customHeight="1" x14ac:dyDescent="0.2">
      <c r="A10" s="244"/>
      <c r="B10" s="12" t="s">
        <v>6</v>
      </c>
      <c r="C10" s="13" t="s">
        <v>2</v>
      </c>
      <c r="D10" s="267"/>
      <c r="E10" s="267"/>
      <c r="F10" s="268"/>
      <c r="G10" s="268"/>
      <c r="H10" s="269"/>
      <c r="I10" s="269"/>
      <c r="J10" s="274"/>
      <c r="K10" s="261"/>
      <c r="L10" s="261"/>
      <c r="M10" s="10" t="s">
        <v>6</v>
      </c>
      <c r="N10" s="11" t="s">
        <v>2</v>
      </c>
    </row>
    <row r="11" spans="1:15" ht="15.75" x14ac:dyDescent="0.2">
      <c r="A11" s="26"/>
      <c r="B11" s="19"/>
      <c r="C11" s="20"/>
      <c r="D11" s="9" t="s">
        <v>19</v>
      </c>
      <c r="E11" s="10" t="s">
        <v>18</v>
      </c>
      <c r="F11" s="34" t="s">
        <v>19</v>
      </c>
      <c r="G11" s="35" t="s">
        <v>18</v>
      </c>
      <c r="H11" s="39" t="s">
        <v>19</v>
      </c>
      <c r="I11" s="40" t="s">
        <v>18</v>
      </c>
      <c r="J11" s="66"/>
      <c r="K11" s="67"/>
      <c r="L11" s="67"/>
      <c r="M11" s="27"/>
      <c r="N11" s="21"/>
    </row>
    <row r="12" spans="1:15" ht="15.75" x14ac:dyDescent="0.2">
      <c r="A12" s="5">
        <v>1</v>
      </c>
      <c r="B12" s="65" t="str">
        <f>IF('Anlage 7 Nachweis-Testung'!B14="","",'Anlage 7 Nachweis-Testung'!B14)</f>
        <v/>
      </c>
      <c r="C12" s="8" t="str">
        <f>IF('Anlage 7 Nachweis-Testung'!D14="","",'Anlage 7 Nachweis-Testung'!D14)</f>
        <v/>
      </c>
      <c r="D12" s="29" t="str">
        <f>IF('Anlage 7 Nachweis-Testung'!E14="","",'Anlage 7 Nachweis-Testung'!E14)</f>
        <v/>
      </c>
      <c r="E12" s="29" t="str">
        <f>IF('Anlage 7 Nachweis-Testung'!F14="","",'Anlage 7 Nachweis-Testung'!F14)</f>
        <v/>
      </c>
      <c r="F12" s="36" t="str">
        <f>IF('Anlage 7 Nachweis-Testung'!K14="","",'Anlage 7 Nachweis-Testung'!K14)</f>
        <v/>
      </c>
      <c r="G12" s="36" t="str">
        <f>IF('Anlage 7 Nachweis-Testung'!L14="","",'Anlage 7 Nachweis-Testung'!L14)</f>
        <v/>
      </c>
      <c r="H12" s="41" t="str">
        <f>IF('Anlage 7 Nachweis-Testung'!Q14="","",'Anlage 7 Nachweis-Testung'!Q14)</f>
        <v/>
      </c>
      <c r="I12" s="41" t="str">
        <f>IF('Anlage 7 Nachweis-Testung'!R14="","",'Anlage 7 Nachweis-Testung'!R14)</f>
        <v/>
      </c>
      <c r="J12" s="68"/>
      <c r="K12" s="68"/>
      <c r="L12" s="68"/>
      <c r="M12" s="8" t="str">
        <f>IF('Anlage 7 Nachweis-Testung'!AC14="","",'Anlage 7 Nachweis-Testung'!AC14)</f>
        <v/>
      </c>
      <c r="N12" s="8" t="str">
        <f>IF('Anlage 7 Nachweis-Testung'!AD14="","",'Anlage 7 Nachweis-Testung'!AD14)</f>
        <v/>
      </c>
    </row>
    <row r="13" spans="1:15" x14ac:dyDescent="0.2">
      <c r="A13" s="5">
        <v>2</v>
      </c>
      <c r="B13" s="1" t="str">
        <f>IF('Anlage 7 Nachweis-Testung'!B15="","",'Anlage 7 Nachweis-Testung'!B15)</f>
        <v/>
      </c>
      <c r="C13" s="1" t="str">
        <f>IF('Anlage 7 Nachweis-Testung'!D15="","",'Anlage 7 Nachweis-Testung'!D15)</f>
        <v/>
      </c>
      <c r="D13" s="30" t="str">
        <f>IF('Anlage 7 Nachweis-Testung'!E15="","",'Anlage 7 Nachweis-Testung'!E15)</f>
        <v/>
      </c>
      <c r="E13" s="30" t="str">
        <f>IF('Anlage 7 Nachweis-Testung'!F15="","",'Anlage 7 Nachweis-Testung'!F15)</f>
        <v/>
      </c>
      <c r="F13" s="37" t="str">
        <f>IF('Anlage 7 Nachweis-Testung'!K15="","",'Anlage 7 Nachweis-Testung'!K15)</f>
        <v/>
      </c>
      <c r="G13" s="37" t="str">
        <f>IF('Anlage 7 Nachweis-Testung'!L15="","",'Anlage 7 Nachweis-Testung'!L15)</f>
        <v/>
      </c>
      <c r="H13" s="42" t="str">
        <f>IF('Anlage 7 Nachweis-Testung'!Q15="","",'Anlage 7 Nachweis-Testung'!Q15)</f>
        <v/>
      </c>
      <c r="I13" s="42" t="str">
        <f>IF('Anlage 7 Nachweis-Testung'!R15="","",'Anlage 7 Nachweis-Testung'!R15)</f>
        <v/>
      </c>
      <c r="J13" s="69"/>
      <c r="K13" s="69"/>
      <c r="L13" s="69"/>
      <c r="M13" s="1" t="str">
        <f>IF('Anlage 7 Nachweis-Testung'!AC15="","",'Anlage 7 Nachweis-Testung'!AC15)</f>
        <v/>
      </c>
      <c r="N13" s="1" t="str">
        <f>IF('Anlage 7 Nachweis-Testung'!AD15="","",'Anlage 7 Nachweis-Testung'!AD15)</f>
        <v/>
      </c>
    </row>
    <row r="14" spans="1:15" x14ac:dyDescent="0.2">
      <c r="A14" s="5">
        <v>3</v>
      </c>
      <c r="B14" s="1" t="str">
        <f>IF('Anlage 7 Nachweis-Testung'!B16="","",'Anlage 7 Nachweis-Testung'!B16)</f>
        <v/>
      </c>
      <c r="C14" s="1" t="str">
        <f>IF('Anlage 7 Nachweis-Testung'!D16="","",'Anlage 7 Nachweis-Testung'!D16)</f>
        <v/>
      </c>
      <c r="D14" s="30" t="str">
        <f>IF('Anlage 7 Nachweis-Testung'!E16="","",'Anlage 7 Nachweis-Testung'!E16)</f>
        <v/>
      </c>
      <c r="E14" s="30" t="str">
        <f>IF('Anlage 7 Nachweis-Testung'!F16="","",'Anlage 7 Nachweis-Testung'!F16)</f>
        <v/>
      </c>
      <c r="F14" s="37" t="str">
        <f>IF('Anlage 7 Nachweis-Testung'!K16="","",'Anlage 7 Nachweis-Testung'!K16)</f>
        <v/>
      </c>
      <c r="G14" s="37" t="str">
        <f>IF('Anlage 7 Nachweis-Testung'!L16="","",'Anlage 7 Nachweis-Testung'!L16)</f>
        <v/>
      </c>
      <c r="H14" s="42" t="str">
        <f>IF('Anlage 7 Nachweis-Testung'!Q16="","",'Anlage 7 Nachweis-Testung'!Q16)</f>
        <v/>
      </c>
      <c r="I14" s="42" t="str">
        <f>IF('Anlage 7 Nachweis-Testung'!R16="","",'Anlage 7 Nachweis-Testung'!R16)</f>
        <v/>
      </c>
      <c r="J14" s="69"/>
      <c r="K14" s="69"/>
      <c r="L14" s="69"/>
      <c r="M14" s="1" t="str">
        <f>IF('Anlage 7 Nachweis-Testung'!AC16="","",'Anlage 7 Nachweis-Testung'!AC16)</f>
        <v/>
      </c>
      <c r="N14" s="1" t="str">
        <f>IF('Anlage 7 Nachweis-Testung'!AD16="","",'Anlage 7 Nachweis-Testung'!AD16)</f>
        <v/>
      </c>
    </row>
    <row r="15" spans="1:15" x14ac:dyDescent="0.2">
      <c r="A15" s="5">
        <v>4</v>
      </c>
      <c r="B15" s="1" t="str">
        <f>IF('Anlage 7 Nachweis-Testung'!B17="","",'Anlage 7 Nachweis-Testung'!B17)</f>
        <v/>
      </c>
      <c r="C15" s="1" t="str">
        <f>IF('Anlage 7 Nachweis-Testung'!D17="","",'Anlage 7 Nachweis-Testung'!D17)</f>
        <v/>
      </c>
      <c r="D15" s="30" t="str">
        <f>IF('Anlage 7 Nachweis-Testung'!E17="","",'Anlage 7 Nachweis-Testung'!E17)</f>
        <v/>
      </c>
      <c r="E15" s="30" t="str">
        <f>IF('Anlage 7 Nachweis-Testung'!F17="","",'Anlage 7 Nachweis-Testung'!F17)</f>
        <v/>
      </c>
      <c r="F15" s="37" t="str">
        <f>IF('Anlage 7 Nachweis-Testung'!K17="","",'Anlage 7 Nachweis-Testung'!K17)</f>
        <v/>
      </c>
      <c r="G15" s="37" t="str">
        <f>IF('Anlage 7 Nachweis-Testung'!L17="","",'Anlage 7 Nachweis-Testung'!L17)</f>
        <v/>
      </c>
      <c r="H15" s="42" t="str">
        <f>IF('Anlage 7 Nachweis-Testung'!Q17="","",'Anlage 7 Nachweis-Testung'!Q17)</f>
        <v/>
      </c>
      <c r="I15" s="42" t="str">
        <f>IF('Anlage 7 Nachweis-Testung'!R17="","",'Anlage 7 Nachweis-Testung'!R17)</f>
        <v/>
      </c>
      <c r="J15" s="69"/>
      <c r="K15" s="69"/>
      <c r="L15" s="69"/>
      <c r="M15" s="1" t="str">
        <f>IF('Anlage 7 Nachweis-Testung'!AC17="","",'Anlage 7 Nachweis-Testung'!AC17)</f>
        <v/>
      </c>
      <c r="N15" s="1" t="str">
        <f>IF('Anlage 7 Nachweis-Testung'!AD17="","",'Anlage 7 Nachweis-Testung'!AD17)</f>
        <v/>
      </c>
    </row>
    <row r="16" spans="1:15" x14ac:dyDescent="0.2">
      <c r="A16" s="5">
        <v>5</v>
      </c>
      <c r="B16" s="1" t="str">
        <f>IF('Anlage 7 Nachweis-Testung'!B18="","",'Anlage 7 Nachweis-Testung'!B18)</f>
        <v/>
      </c>
      <c r="C16" s="1" t="str">
        <f>IF('Anlage 7 Nachweis-Testung'!D18="","",'Anlage 7 Nachweis-Testung'!D18)</f>
        <v/>
      </c>
      <c r="D16" s="30" t="str">
        <f>IF('Anlage 7 Nachweis-Testung'!E18="","",'Anlage 7 Nachweis-Testung'!E18)</f>
        <v/>
      </c>
      <c r="E16" s="30" t="str">
        <f>IF('Anlage 7 Nachweis-Testung'!F18="","",'Anlage 7 Nachweis-Testung'!F18)</f>
        <v/>
      </c>
      <c r="F16" s="37" t="str">
        <f>IF('Anlage 7 Nachweis-Testung'!K18="","",'Anlage 7 Nachweis-Testung'!K18)</f>
        <v/>
      </c>
      <c r="G16" s="37" t="str">
        <f>IF('Anlage 7 Nachweis-Testung'!L18="","",'Anlage 7 Nachweis-Testung'!L18)</f>
        <v/>
      </c>
      <c r="H16" s="42" t="str">
        <f>IF('Anlage 7 Nachweis-Testung'!Q18="","",'Anlage 7 Nachweis-Testung'!Q18)</f>
        <v/>
      </c>
      <c r="I16" s="42" t="str">
        <f>IF('Anlage 7 Nachweis-Testung'!R18="","",'Anlage 7 Nachweis-Testung'!R18)</f>
        <v/>
      </c>
      <c r="J16" s="69"/>
      <c r="K16" s="69"/>
      <c r="L16" s="69"/>
      <c r="M16" s="1" t="str">
        <f>IF('Anlage 7 Nachweis-Testung'!AC18="","",'Anlage 7 Nachweis-Testung'!AC18)</f>
        <v/>
      </c>
      <c r="N16" s="1" t="str">
        <f>IF('Anlage 7 Nachweis-Testung'!AD18="","",'Anlage 7 Nachweis-Testung'!AD18)</f>
        <v/>
      </c>
    </row>
    <row r="17" spans="1:14" x14ac:dyDescent="0.2">
      <c r="A17" s="5">
        <v>6</v>
      </c>
      <c r="B17" s="1" t="str">
        <f>IF('Anlage 7 Nachweis-Testung'!B19="","",'Anlage 7 Nachweis-Testung'!B19)</f>
        <v/>
      </c>
      <c r="C17" s="1" t="str">
        <f>IF('Anlage 7 Nachweis-Testung'!D19="","",'Anlage 7 Nachweis-Testung'!D19)</f>
        <v/>
      </c>
      <c r="D17" s="30" t="str">
        <f>IF('Anlage 7 Nachweis-Testung'!E19="","",'Anlage 7 Nachweis-Testung'!E19)</f>
        <v/>
      </c>
      <c r="E17" s="30" t="str">
        <f>IF('Anlage 7 Nachweis-Testung'!F19="","",'Anlage 7 Nachweis-Testung'!F19)</f>
        <v/>
      </c>
      <c r="F17" s="37" t="str">
        <f>IF('Anlage 7 Nachweis-Testung'!K19="","",'Anlage 7 Nachweis-Testung'!K19)</f>
        <v/>
      </c>
      <c r="G17" s="37" t="str">
        <f>IF('Anlage 7 Nachweis-Testung'!L19="","",'Anlage 7 Nachweis-Testung'!L19)</f>
        <v/>
      </c>
      <c r="H17" s="42" t="str">
        <f>IF('Anlage 7 Nachweis-Testung'!Q19="","",'Anlage 7 Nachweis-Testung'!Q19)</f>
        <v/>
      </c>
      <c r="I17" s="42" t="str">
        <f>IF('Anlage 7 Nachweis-Testung'!R19="","",'Anlage 7 Nachweis-Testung'!R19)</f>
        <v/>
      </c>
      <c r="J17" s="69"/>
      <c r="K17" s="69"/>
      <c r="L17" s="69"/>
      <c r="M17" s="1" t="str">
        <f>IF('Anlage 7 Nachweis-Testung'!AC19="","",'Anlage 7 Nachweis-Testung'!AC19)</f>
        <v/>
      </c>
      <c r="N17" s="1" t="str">
        <f>IF('Anlage 7 Nachweis-Testung'!AD19="","",'Anlage 7 Nachweis-Testung'!AD19)</f>
        <v/>
      </c>
    </row>
    <row r="18" spans="1:14" x14ac:dyDescent="0.2">
      <c r="A18" s="5">
        <v>7</v>
      </c>
      <c r="B18" s="1" t="str">
        <f>IF('Anlage 7 Nachweis-Testung'!B20="","",'Anlage 7 Nachweis-Testung'!B20)</f>
        <v/>
      </c>
      <c r="C18" s="1" t="str">
        <f>IF('Anlage 7 Nachweis-Testung'!D20="","",'Anlage 7 Nachweis-Testung'!D20)</f>
        <v/>
      </c>
      <c r="D18" s="30" t="str">
        <f>IF('Anlage 7 Nachweis-Testung'!E20="","",'Anlage 7 Nachweis-Testung'!E20)</f>
        <v/>
      </c>
      <c r="E18" s="30" t="str">
        <f>IF('Anlage 7 Nachweis-Testung'!F20="","",'Anlage 7 Nachweis-Testung'!F20)</f>
        <v/>
      </c>
      <c r="F18" s="37" t="str">
        <f>IF('Anlage 7 Nachweis-Testung'!K20="","",'Anlage 7 Nachweis-Testung'!K20)</f>
        <v/>
      </c>
      <c r="G18" s="37" t="str">
        <f>IF('Anlage 7 Nachweis-Testung'!L20="","",'Anlage 7 Nachweis-Testung'!L20)</f>
        <v/>
      </c>
      <c r="H18" s="42" t="str">
        <f>IF('Anlage 7 Nachweis-Testung'!Q20="","",'Anlage 7 Nachweis-Testung'!Q20)</f>
        <v/>
      </c>
      <c r="I18" s="42" t="str">
        <f>IF('Anlage 7 Nachweis-Testung'!R20="","",'Anlage 7 Nachweis-Testung'!R20)</f>
        <v/>
      </c>
      <c r="J18" s="69"/>
      <c r="K18" s="69"/>
      <c r="L18" s="69"/>
      <c r="M18" s="1" t="str">
        <f>IF('Anlage 7 Nachweis-Testung'!AC20="","",'Anlage 7 Nachweis-Testung'!AC20)</f>
        <v/>
      </c>
      <c r="N18" s="1" t="str">
        <f>IF('Anlage 7 Nachweis-Testung'!AD20="","",'Anlage 7 Nachweis-Testung'!AD20)</f>
        <v/>
      </c>
    </row>
    <row r="19" spans="1:14" x14ac:dyDescent="0.2">
      <c r="A19" s="5">
        <v>8</v>
      </c>
      <c r="B19" s="1" t="str">
        <f>IF('Anlage 7 Nachweis-Testung'!B21="","",'Anlage 7 Nachweis-Testung'!B21)</f>
        <v/>
      </c>
      <c r="C19" s="1" t="str">
        <f>IF('Anlage 7 Nachweis-Testung'!D21="","",'Anlage 7 Nachweis-Testung'!D21)</f>
        <v/>
      </c>
      <c r="D19" s="30" t="str">
        <f>IF('Anlage 7 Nachweis-Testung'!E21="","",'Anlage 7 Nachweis-Testung'!E21)</f>
        <v/>
      </c>
      <c r="E19" s="30" t="str">
        <f>IF('Anlage 7 Nachweis-Testung'!F21="","",'Anlage 7 Nachweis-Testung'!F21)</f>
        <v/>
      </c>
      <c r="F19" s="37" t="str">
        <f>IF('Anlage 7 Nachweis-Testung'!K21="","",'Anlage 7 Nachweis-Testung'!K21)</f>
        <v/>
      </c>
      <c r="G19" s="37" t="str">
        <f>IF('Anlage 7 Nachweis-Testung'!L21="","",'Anlage 7 Nachweis-Testung'!L21)</f>
        <v/>
      </c>
      <c r="H19" s="42" t="str">
        <f>IF('Anlage 7 Nachweis-Testung'!Q21="","",'Anlage 7 Nachweis-Testung'!Q21)</f>
        <v/>
      </c>
      <c r="I19" s="42" t="str">
        <f>IF('Anlage 7 Nachweis-Testung'!R21="","",'Anlage 7 Nachweis-Testung'!R21)</f>
        <v/>
      </c>
      <c r="J19" s="69"/>
      <c r="K19" s="69"/>
      <c r="L19" s="69"/>
      <c r="M19" s="1" t="str">
        <f>IF('Anlage 7 Nachweis-Testung'!AC21="","",'Anlage 7 Nachweis-Testung'!AC21)</f>
        <v/>
      </c>
      <c r="N19" s="1" t="str">
        <f>IF('Anlage 7 Nachweis-Testung'!AD21="","",'Anlage 7 Nachweis-Testung'!AD21)</f>
        <v/>
      </c>
    </row>
    <row r="20" spans="1:14" x14ac:dyDescent="0.2">
      <c r="A20" s="5">
        <v>9</v>
      </c>
      <c r="B20" s="1" t="str">
        <f>IF('Anlage 7 Nachweis-Testung'!B22="","",'Anlage 7 Nachweis-Testung'!B22)</f>
        <v/>
      </c>
      <c r="C20" s="1" t="str">
        <f>IF('Anlage 7 Nachweis-Testung'!D22="","",'Anlage 7 Nachweis-Testung'!D22)</f>
        <v/>
      </c>
      <c r="D20" s="24" t="str">
        <f>IF('Anlage 7 Nachweis-Testung'!E22="","",'Anlage 7 Nachweis-Testung'!E22)</f>
        <v/>
      </c>
      <c r="E20" s="30" t="str">
        <f>IF('Anlage 7 Nachweis-Testung'!F22="","",'Anlage 7 Nachweis-Testung'!F22)</f>
        <v/>
      </c>
      <c r="F20" s="37" t="str">
        <f>IF('Anlage 7 Nachweis-Testung'!K22="","",'Anlage 7 Nachweis-Testung'!K22)</f>
        <v/>
      </c>
      <c r="G20" s="37" t="str">
        <f>IF('Anlage 7 Nachweis-Testung'!L22="","",'Anlage 7 Nachweis-Testung'!L22)</f>
        <v/>
      </c>
      <c r="H20" s="42" t="str">
        <f>IF('Anlage 7 Nachweis-Testung'!Q22="","",'Anlage 7 Nachweis-Testung'!Q22)</f>
        <v/>
      </c>
      <c r="I20" s="42" t="str">
        <f>IF('Anlage 7 Nachweis-Testung'!R22="","",'Anlage 7 Nachweis-Testung'!R22)</f>
        <v/>
      </c>
      <c r="J20" s="69"/>
      <c r="K20" s="69"/>
      <c r="L20" s="69"/>
      <c r="M20" s="1" t="str">
        <f>IF('Anlage 7 Nachweis-Testung'!AC22="","",'Anlage 7 Nachweis-Testung'!AC22)</f>
        <v/>
      </c>
      <c r="N20" s="1" t="str">
        <f>IF('Anlage 7 Nachweis-Testung'!AD22="","",'Anlage 7 Nachweis-Testung'!AD22)</f>
        <v/>
      </c>
    </row>
    <row r="21" spans="1:14" x14ac:dyDescent="0.2">
      <c r="A21" s="5">
        <v>10</v>
      </c>
      <c r="B21" s="1" t="str">
        <f>IF('Anlage 7 Nachweis-Testung'!B23="","",'Anlage 7 Nachweis-Testung'!B23)</f>
        <v/>
      </c>
      <c r="C21" s="1" t="str">
        <f>IF('Anlage 7 Nachweis-Testung'!D23="","",'Anlage 7 Nachweis-Testung'!D23)</f>
        <v/>
      </c>
      <c r="D21" s="24" t="str">
        <f>IF('Anlage 7 Nachweis-Testung'!E23="","",'Anlage 7 Nachweis-Testung'!E23)</f>
        <v/>
      </c>
      <c r="E21" s="30" t="str">
        <f>IF('Anlage 7 Nachweis-Testung'!F23="","",'Anlage 7 Nachweis-Testung'!F23)</f>
        <v/>
      </c>
      <c r="F21" s="37" t="str">
        <f>IF('Anlage 7 Nachweis-Testung'!K23="","",'Anlage 7 Nachweis-Testung'!K23)</f>
        <v/>
      </c>
      <c r="G21" s="37" t="str">
        <f>IF('Anlage 7 Nachweis-Testung'!L23="","",'Anlage 7 Nachweis-Testung'!L23)</f>
        <v/>
      </c>
      <c r="H21" s="42" t="str">
        <f>IF('Anlage 7 Nachweis-Testung'!Q23="","",'Anlage 7 Nachweis-Testung'!Q23)</f>
        <v/>
      </c>
      <c r="I21" s="42" t="str">
        <f>IF('Anlage 7 Nachweis-Testung'!R23="","",'Anlage 7 Nachweis-Testung'!R23)</f>
        <v/>
      </c>
      <c r="J21" s="69"/>
      <c r="K21" s="69"/>
      <c r="L21" s="69"/>
      <c r="M21" s="1" t="str">
        <f>IF('Anlage 7 Nachweis-Testung'!AC23="","",'Anlage 7 Nachweis-Testung'!AC23)</f>
        <v/>
      </c>
      <c r="N21" s="1" t="str">
        <f>IF('Anlage 7 Nachweis-Testung'!AD23="","",'Anlage 7 Nachweis-Testung'!AD23)</f>
        <v/>
      </c>
    </row>
    <row r="22" spans="1:14" x14ac:dyDescent="0.2">
      <c r="A22" s="5">
        <v>11</v>
      </c>
      <c r="B22" s="1" t="str">
        <f>IF('Anlage 7 Nachweis-Testung'!B24="","",'Anlage 7 Nachweis-Testung'!B24)</f>
        <v/>
      </c>
      <c r="C22" s="1" t="str">
        <f>IF('Anlage 7 Nachweis-Testung'!D24="","",'Anlage 7 Nachweis-Testung'!D24)</f>
        <v/>
      </c>
      <c r="D22" s="29" t="str">
        <f>IF('Anlage 7 Nachweis-Testung'!E24="","",'Anlage 7 Nachweis-Testung'!E24)</f>
        <v/>
      </c>
      <c r="E22" s="29" t="str">
        <f>IF('Anlage 7 Nachweis-Testung'!F24="","",'Anlage 7 Nachweis-Testung'!F24)</f>
        <v/>
      </c>
      <c r="F22" s="37" t="str">
        <f>IF('Anlage 7 Nachweis-Testung'!K24="","",'Anlage 7 Nachweis-Testung'!K24)</f>
        <v/>
      </c>
      <c r="G22" s="37" t="str">
        <f>IF('Anlage 7 Nachweis-Testung'!L24="","",'Anlage 7 Nachweis-Testung'!L24)</f>
        <v/>
      </c>
      <c r="H22" s="42" t="str">
        <f>IF('Anlage 7 Nachweis-Testung'!Q24="","",'Anlage 7 Nachweis-Testung'!Q24)</f>
        <v/>
      </c>
      <c r="I22" s="42" t="str">
        <f>IF('Anlage 7 Nachweis-Testung'!R24="","",'Anlage 7 Nachweis-Testung'!R24)</f>
        <v/>
      </c>
      <c r="J22" s="69"/>
      <c r="K22" s="69"/>
      <c r="L22" s="69"/>
      <c r="M22" s="1" t="str">
        <f>IF('Anlage 7 Nachweis-Testung'!AC24="","",'Anlage 7 Nachweis-Testung'!AC24)</f>
        <v/>
      </c>
      <c r="N22" s="1" t="str">
        <f>IF('Anlage 7 Nachweis-Testung'!AD24="","",'Anlage 7 Nachweis-Testung'!AD24)</f>
        <v/>
      </c>
    </row>
    <row r="23" spans="1:14" x14ac:dyDescent="0.2">
      <c r="A23" s="5">
        <v>12</v>
      </c>
      <c r="B23" s="14" t="str">
        <f>IF('Anlage 7 Nachweis-Testung'!B25="","",'Anlage 7 Nachweis-Testung'!B25)</f>
        <v/>
      </c>
      <c r="C23" s="14" t="str">
        <f>IF('Anlage 7 Nachweis-Testung'!D25="","",'Anlage 7 Nachweis-Testung'!D25)</f>
        <v/>
      </c>
      <c r="D23" s="30" t="str">
        <f>IF('Anlage 7 Nachweis-Testung'!E25="","",'Anlage 7 Nachweis-Testung'!E25)</f>
        <v/>
      </c>
      <c r="E23" s="30" t="str">
        <f>IF('Anlage 7 Nachweis-Testung'!F25="","",'Anlage 7 Nachweis-Testung'!F25)</f>
        <v/>
      </c>
      <c r="F23" s="37" t="str">
        <f>IF('Anlage 7 Nachweis-Testung'!K25="","",'Anlage 7 Nachweis-Testung'!K25)</f>
        <v/>
      </c>
      <c r="G23" s="37" t="str">
        <f>IF('Anlage 7 Nachweis-Testung'!L25="","",'Anlage 7 Nachweis-Testung'!L25)</f>
        <v/>
      </c>
      <c r="H23" s="42" t="str">
        <f>IF('Anlage 7 Nachweis-Testung'!Q25="","",'Anlage 7 Nachweis-Testung'!Q25)</f>
        <v/>
      </c>
      <c r="I23" s="42" t="str">
        <f>IF('Anlage 7 Nachweis-Testung'!R25="","",'Anlage 7 Nachweis-Testung'!R25)</f>
        <v/>
      </c>
      <c r="J23" s="69"/>
      <c r="K23" s="69"/>
      <c r="L23" s="69"/>
      <c r="M23" s="1" t="str">
        <f>IF('Anlage 7 Nachweis-Testung'!AC25="","",'Anlage 7 Nachweis-Testung'!AC25)</f>
        <v/>
      </c>
      <c r="N23" s="1" t="str">
        <f>IF('Anlage 7 Nachweis-Testung'!AD25="","",'Anlage 7 Nachweis-Testung'!AD25)</f>
        <v/>
      </c>
    </row>
    <row r="24" spans="1:14" x14ac:dyDescent="0.2">
      <c r="A24" s="5">
        <v>13</v>
      </c>
      <c r="B24" s="14" t="str">
        <f>IF('Anlage 7 Nachweis-Testung'!B26="","",'Anlage 7 Nachweis-Testung'!B26)</f>
        <v/>
      </c>
      <c r="C24" s="14" t="str">
        <f>IF('Anlage 7 Nachweis-Testung'!D26="","",'Anlage 7 Nachweis-Testung'!D26)</f>
        <v/>
      </c>
      <c r="D24" s="30" t="str">
        <f>IF('Anlage 7 Nachweis-Testung'!E26="","",'Anlage 7 Nachweis-Testung'!E26)</f>
        <v/>
      </c>
      <c r="E24" s="30" t="str">
        <f>IF('Anlage 7 Nachweis-Testung'!F26="","",'Anlage 7 Nachweis-Testung'!F26)</f>
        <v/>
      </c>
      <c r="F24" s="37" t="str">
        <f>IF('Anlage 7 Nachweis-Testung'!K26="","",'Anlage 7 Nachweis-Testung'!K26)</f>
        <v/>
      </c>
      <c r="G24" s="37" t="str">
        <f>IF('Anlage 7 Nachweis-Testung'!L26="","",'Anlage 7 Nachweis-Testung'!L26)</f>
        <v/>
      </c>
      <c r="H24" s="42" t="str">
        <f>IF('Anlage 7 Nachweis-Testung'!Q26="","",'Anlage 7 Nachweis-Testung'!Q26)</f>
        <v/>
      </c>
      <c r="I24" s="42" t="str">
        <f>IF('Anlage 7 Nachweis-Testung'!R26="","",'Anlage 7 Nachweis-Testung'!R26)</f>
        <v/>
      </c>
      <c r="J24" s="69"/>
      <c r="K24" s="69"/>
      <c r="L24" s="69"/>
      <c r="M24" s="1" t="str">
        <f>IF('Anlage 7 Nachweis-Testung'!AC26="","",'Anlage 7 Nachweis-Testung'!AC26)</f>
        <v/>
      </c>
      <c r="N24" s="1" t="str">
        <f>IF('Anlage 7 Nachweis-Testung'!AD26="","",'Anlage 7 Nachweis-Testung'!AD26)</f>
        <v/>
      </c>
    </row>
    <row r="25" spans="1:14" x14ac:dyDescent="0.2">
      <c r="A25" s="5">
        <v>14</v>
      </c>
      <c r="B25" s="14" t="str">
        <f>IF('Anlage 7 Nachweis-Testung'!B27="","",'Anlage 7 Nachweis-Testung'!B27)</f>
        <v/>
      </c>
      <c r="C25" s="14" t="str">
        <f>IF('Anlage 7 Nachweis-Testung'!D27="","",'Anlage 7 Nachweis-Testung'!D27)</f>
        <v/>
      </c>
      <c r="D25" s="30" t="str">
        <f>IF('Anlage 7 Nachweis-Testung'!E27="","",'Anlage 7 Nachweis-Testung'!E27)</f>
        <v/>
      </c>
      <c r="E25" s="30" t="str">
        <f>IF('Anlage 7 Nachweis-Testung'!F27="","",'Anlage 7 Nachweis-Testung'!F27)</f>
        <v/>
      </c>
      <c r="F25" s="37" t="str">
        <f>IF('Anlage 7 Nachweis-Testung'!K27="","",'Anlage 7 Nachweis-Testung'!K27)</f>
        <v/>
      </c>
      <c r="G25" s="37" t="str">
        <f>IF('Anlage 7 Nachweis-Testung'!L27="","",'Anlage 7 Nachweis-Testung'!L27)</f>
        <v/>
      </c>
      <c r="H25" s="42" t="str">
        <f>IF('Anlage 7 Nachweis-Testung'!Q27="","",'Anlage 7 Nachweis-Testung'!Q27)</f>
        <v/>
      </c>
      <c r="I25" s="42" t="str">
        <f>IF('Anlage 7 Nachweis-Testung'!R27="","",'Anlage 7 Nachweis-Testung'!R27)</f>
        <v/>
      </c>
      <c r="J25" s="69"/>
      <c r="K25" s="69"/>
      <c r="L25" s="69"/>
      <c r="M25" s="1" t="str">
        <f>IF('Anlage 7 Nachweis-Testung'!AC27="","",'Anlage 7 Nachweis-Testung'!AC27)</f>
        <v/>
      </c>
      <c r="N25" s="1" t="str">
        <f>IF('Anlage 7 Nachweis-Testung'!AD27="","",'Anlage 7 Nachweis-Testung'!AD27)</f>
        <v/>
      </c>
    </row>
    <row r="26" spans="1:14" x14ac:dyDescent="0.2">
      <c r="A26" s="5">
        <v>15</v>
      </c>
      <c r="B26" s="14" t="str">
        <f>IF('Anlage 7 Nachweis-Testung'!B28="","",'Anlage 7 Nachweis-Testung'!B28)</f>
        <v/>
      </c>
      <c r="C26" s="14" t="str">
        <f>IF('Anlage 7 Nachweis-Testung'!D28="","",'Anlage 7 Nachweis-Testung'!D28)</f>
        <v/>
      </c>
      <c r="D26" s="30" t="str">
        <f>IF('Anlage 7 Nachweis-Testung'!E28="","",'Anlage 7 Nachweis-Testung'!E28)</f>
        <v/>
      </c>
      <c r="E26" s="30" t="str">
        <f>IF('Anlage 7 Nachweis-Testung'!F28="","",'Anlage 7 Nachweis-Testung'!F28)</f>
        <v/>
      </c>
      <c r="F26" s="37" t="str">
        <f>IF('Anlage 7 Nachweis-Testung'!K28="","",'Anlage 7 Nachweis-Testung'!K28)</f>
        <v/>
      </c>
      <c r="G26" s="37" t="str">
        <f>IF('Anlage 7 Nachweis-Testung'!L28="","",'Anlage 7 Nachweis-Testung'!L28)</f>
        <v/>
      </c>
      <c r="H26" s="42" t="str">
        <f>IF('Anlage 7 Nachweis-Testung'!Q28="","",'Anlage 7 Nachweis-Testung'!Q28)</f>
        <v/>
      </c>
      <c r="I26" s="42" t="str">
        <f>IF('Anlage 7 Nachweis-Testung'!R28="","",'Anlage 7 Nachweis-Testung'!R28)</f>
        <v/>
      </c>
      <c r="J26" s="69"/>
      <c r="K26" s="69"/>
      <c r="L26" s="69"/>
      <c r="M26" s="1" t="str">
        <f>IF('Anlage 7 Nachweis-Testung'!AC28="","",'Anlage 7 Nachweis-Testung'!AC28)</f>
        <v/>
      </c>
      <c r="N26" s="1" t="str">
        <f>IF('Anlage 7 Nachweis-Testung'!AD28="","",'Anlage 7 Nachweis-Testung'!AD28)</f>
        <v/>
      </c>
    </row>
    <row r="27" spans="1:14" x14ac:dyDescent="0.2">
      <c r="A27" s="5">
        <v>16</v>
      </c>
      <c r="B27" s="14" t="str">
        <f>IF('Anlage 7 Nachweis-Testung'!B29="","",'Anlage 7 Nachweis-Testung'!B29)</f>
        <v/>
      </c>
      <c r="C27" s="14" t="str">
        <f>IF('Anlage 7 Nachweis-Testung'!D29="","",'Anlage 7 Nachweis-Testung'!D29)</f>
        <v/>
      </c>
      <c r="D27" s="30" t="str">
        <f>IF('Anlage 7 Nachweis-Testung'!E29="","",'Anlage 7 Nachweis-Testung'!E29)</f>
        <v/>
      </c>
      <c r="E27" s="30" t="str">
        <f>IF('Anlage 7 Nachweis-Testung'!F29="","",'Anlage 7 Nachweis-Testung'!F29)</f>
        <v/>
      </c>
      <c r="F27" s="37" t="str">
        <f>IF('Anlage 7 Nachweis-Testung'!K29="","",'Anlage 7 Nachweis-Testung'!K29)</f>
        <v/>
      </c>
      <c r="G27" s="37" t="str">
        <f>IF('Anlage 7 Nachweis-Testung'!L29="","",'Anlage 7 Nachweis-Testung'!L29)</f>
        <v/>
      </c>
      <c r="H27" s="42" t="str">
        <f>IF('Anlage 7 Nachweis-Testung'!Q29="","",'Anlage 7 Nachweis-Testung'!Q29)</f>
        <v/>
      </c>
      <c r="I27" s="42" t="str">
        <f>IF('Anlage 7 Nachweis-Testung'!R29="","",'Anlage 7 Nachweis-Testung'!R29)</f>
        <v/>
      </c>
      <c r="J27" s="69"/>
      <c r="K27" s="69"/>
      <c r="L27" s="69"/>
      <c r="M27" s="1" t="str">
        <f>IF('Anlage 7 Nachweis-Testung'!AC29="","",'Anlage 7 Nachweis-Testung'!AC29)</f>
        <v/>
      </c>
      <c r="N27" s="1" t="str">
        <f>IF('Anlage 7 Nachweis-Testung'!AD29="","",'Anlage 7 Nachweis-Testung'!AD29)</f>
        <v/>
      </c>
    </row>
    <row r="28" spans="1:14" x14ac:dyDescent="0.2">
      <c r="A28" s="5">
        <v>17</v>
      </c>
      <c r="B28" s="14" t="str">
        <f>IF('Anlage 7 Nachweis-Testung'!B30="","",'Anlage 7 Nachweis-Testung'!B30)</f>
        <v/>
      </c>
      <c r="C28" s="14" t="str">
        <f>IF('Anlage 7 Nachweis-Testung'!D30="","",'Anlage 7 Nachweis-Testung'!D30)</f>
        <v/>
      </c>
      <c r="D28" s="30" t="str">
        <f>IF('Anlage 7 Nachweis-Testung'!E30="","",'Anlage 7 Nachweis-Testung'!E30)</f>
        <v/>
      </c>
      <c r="E28" s="30" t="str">
        <f>IF('Anlage 7 Nachweis-Testung'!F30="","",'Anlage 7 Nachweis-Testung'!F30)</f>
        <v/>
      </c>
      <c r="F28" s="37" t="str">
        <f>IF('Anlage 7 Nachweis-Testung'!K30="","",'Anlage 7 Nachweis-Testung'!K30)</f>
        <v/>
      </c>
      <c r="G28" s="37" t="str">
        <f>IF('Anlage 7 Nachweis-Testung'!L30="","",'Anlage 7 Nachweis-Testung'!L30)</f>
        <v/>
      </c>
      <c r="H28" s="42" t="str">
        <f>IF('Anlage 7 Nachweis-Testung'!Q30="","",'Anlage 7 Nachweis-Testung'!Q30)</f>
        <v/>
      </c>
      <c r="I28" s="42" t="str">
        <f>IF('Anlage 7 Nachweis-Testung'!R30="","",'Anlage 7 Nachweis-Testung'!R30)</f>
        <v/>
      </c>
      <c r="J28" s="69"/>
      <c r="K28" s="69"/>
      <c r="L28" s="69"/>
      <c r="M28" s="1" t="str">
        <f>IF('Anlage 7 Nachweis-Testung'!AC30="","",'Anlage 7 Nachweis-Testung'!AC30)</f>
        <v/>
      </c>
      <c r="N28" s="1" t="str">
        <f>IF('Anlage 7 Nachweis-Testung'!AD30="","",'Anlage 7 Nachweis-Testung'!AD30)</f>
        <v/>
      </c>
    </row>
    <row r="29" spans="1:14" x14ac:dyDescent="0.2">
      <c r="A29" s="5">
        <v>18</v>
      </c>
      <c r="B29" s="14" t="str">
        <f>IF('Anlage 7 Nachweis-Testung'!B31="","",'Anlage 7 Nachweis-Testung'!B31)</f>
        <v/>
      </c>
      <c r="C29" s="14" t="str">
        <f>IF('Anlage 7 Nachweis-Testung'!D31="","",'Anlage 7 Nachweis-Testung'!D31)</f>
        <v/>
      </c>
      <c r="D29" s="30" t="str">
        <f>IF('Anlage 7 Nachweis-Testung'!E31="","",'Anlage 7 Nachweis-Testung'!E31)</f>
        <v/>
      </c>
      <c r="E29" s="30" t="str">
        <f>IF('Anlage 7 Nachweis-Testung'!F31="","",'Anlage 7 Nachweis-Testung'!F31)</f>
        <v/>
      </c>
      <c r="F29" s="37" t="str">
        <f>IF('Anlage 7 Nachweis-Testung'!K31="","",'Anlage 7 Nachweis-Testung'!K31)</f>
        <v/>
      </c>
      <c r="G29" s="37" t="str">
        <f>IF('Anlage 7 Nachweis-Testung'!L31="","",'Anlage 7 Nachweis-Testung'!L31)</f>
        <v/>
      </c>
      <c r="H29" s="42" t="str">
        <f>IF('Anlage 7 Nachweis-Testung'!Q31="","",'Anlage 7 Nachweis-Testung'!Q31)</f>
        <v/>
      </c>
      <c r="I29" s="42" t="str">
        <f>IF('Anlage 7 Nachweis-Testung'!R31="","",'Anlage 7 Nachweis-Testung'!R31)</f>
        <v/>
      </c>
      <c r="J29" s="69"/>
      <c r="K29" s="69"/>
      <c r="L29" s="69"/>
      <c r="M29" s="1" t="str">
        <f>IF('Anlage 7 Nachweis-Testung'!AC31="","",'Anlage 7 Nachweis-Testung'!AC31)</f>
        <v/>
      </c>
      <c r="N29" s="1" t="str">
        <f>IF('Anlage 7 Nachweis-Testung'!AD31="","",'Anlage 7 Nachweis-Testung'!AD31)</f>
        <v/>
      </c>
    </row>
    <row r="30" spans="1:14" x14ac:dyDescent="0.2">
      <c r="A30" s="5">
        <v>19</v>
      </c>
      <c r="B30" s="14" t="str">
        <f>IF('Anlage 7 Nachweis-Testung'!B32="","",'Anlage 7 Nachweis-Testung'!B32)</f>
        <v/>
      </c>
      <c r="C30" s="14" t="str">
        <f>IF('Anlage 7 Nachweis-Testung'!D32="","",'Anlage 7 Nachweis-Testung'!D32)</f>
        <v/>
      </c>
      <c r="D30" s="30" t="str">
        <f>IF('Anlage 7 Nachweis-Testung'!E32="","",'Anlage 7 Nachweis-Testung'!E32)</f>
        <v/>
      </c>
      <c r="E30" s="30" t="str">
        <f>IF('Anlage 7 Nachweis-Testung'!F32="","",'Anlage 7 Nachweis-Testung'!F32)</f>
        <v/>
      </c>
      <c r="F30" s="37" t="str">
        <f>IF('Anlage 7 Nachweis-Testung'!K32="","",'Anlage 7 Nachweis-Testung'!K32)</f>
        <v/>
      </c>
      <c r="G30" s="37" t="str">
        <f>IF('Anlage 7 Nachweis-Testung'!L32="","",'Anlage 7 Nachweis-Testung'!L32)</f>
        <v/>
      </c>
      <c r="H30" s="42" t="str">
        <f>IF('Anlage 7 Nachweis-Testung'!Q32="","",'Anlage 7 Nachweis-Testung'!Q32)</f>
        <v/>
      </c>
      <c r="I30" s="42" t="str">
        <f>IF('Anlage 7 Nachweis-Testung'!R32="","",'Anlage 7 Nachweis-Testung'!R32)</f>
        <v/>
      </c>
      <c r="J30" s="69"/>
      <c r="K30" s="69"/>
      <c r="L30" s="69"/>
      <c r="M30" s="1" t="str">
        <f>IF('Anlage 7 Nachweis-Testung'!AC32="","",'Anlage 7 Nachweis-Testung'!AC32)</f>
        <v/>
      </c>
      <c r="N30" s="1" t="str">
        <f>IF('Anlage 7 Nachweis-Testung'!AD32="","",'Anlage 7 Nachweis-Testung'!AD32)</f>
        <v/>
      </c>
    </row>
    <row r="31" spans="1:14" x14ac:dyDescent="0.2">
      <c r="A31" s="5">
        <v>20</v>
      </c>
      <c r="B31" s="14" t="str">
        <f>IF('Anlage 7 Nachweis-Testung'!B33="","",'Anlage 7 Nachweis-Testung'!B33)</f>
        <v/>
      </c>
      <c r="C31" s="14" t="str">
        <f>IF('Anlage 7 Nachweis-Testung'!D33="","",'Anlage 7 Nachweis-Testung'!D33)</f>
        <v/>
      </c>
      <c r="D31" s="30" t="str">
        <f>IF('Anlage 7 Nachweis-Testung'!E33="","",'Anlage 7 Nachweis-Testung'!E33)</f>
        <v/>
      </c>
      <c r="E31" s="30" t="str">
        <f>IF('Anlage 7 Nachweis-Testung'!F33="","",'Anlage 7 Nachweis-Testung'!F33)</f>
        <v/>
      </c>
      <c r="F31" s="37" t="str">
        <f>IF('Anlage 7 Nachweis-Testung'!K33="","",'Anlage 7 Nachweis-Testung'!K33)</f>
        <v/>
      </c>
      <c r="G31" s="37" t="str">
        <f>IF('Anlage 7 Nachweis-Testung'!L33="","",'Anlage 7 Nachweis-Testung'!L33)</f>
        <v/>
      </c>
      <c r="H31" s="42" t="str">
        <f>IF('Anlage 7 Nachweis-Testung'!Q33="","",'Anlage 7 Nachweis-Testung'!Q33)</f>
        <v/>
      </c>
      <c r="I31" s="42" t="str">
        <f>IF('Anlage 7 Nachweis-Testung'!R33="","",'Anlage 7 Nachweis-Testung'!R33)</f>
        <v/>
      </c>
      <c r="J31" s="69"/>
      <c r="K31" s="69"/>
      <c r="L31" s="69"/>
      <c r="M31" s="1" t="str">
        <f>IF('Anlage 7 Nachweis-Testung'!AC33="","",'Anlage 7 Nachweis-Testung'!AC33)</f>
        <v/>
      </c>
      <c r="N31" s="1" t="str">
        <f>IF('Anlage 7 Nachweis-Testung'!AD33="","",'Anlage 7 Nachweis-Testung'!AD33)</f>
        <v/>
      </c>
    </row>
    <row r="32" spans="1:14" x14ac:dyDescent="0.2">
      <c r="A32" s="5">
        <v>21</v>
      </c>
      <c r="B32" s="14" t="str">
        <f>IF('Anlage 7 Nachweis-Testung'!B34="","",'Anlage 7 Nachweis-Testung'!B34)</f>
        <v/>
      </c>
      <c r="C32" s="14" t="str">
        <f>IF('Anlage 7 Nachweis-Testung'!D34="","",'Anlage 7 Nachweis-Testung'!D34)</f>
        <v/>
      </c>
      <c r="D32" s="29" t="str">
        <f>IF('Anlage 7 Nachweis-Testung'!E34="","",'Anlage 7 Nachweis-Testung'!E34)</f>
        <v/>
      </c>
      <c r="E32" s="29" t="str">
        <f>IF('Anlage 7 Nachweis-Testung'!F34="","",'Anlage 7 Nachweis-Testung'!F34)</f>
        <v/>
      </c>
      <c r="F32" s="37" t="str">
        <f>IF('Anlage 7 Nachweis-Testung'!K34="","",'Anlage 7 Nachweis-Testung'!K34)</f>
        <v/>
      </c>
      <c r="G32" s="37" t="str">
        <f>IF('Anlage 7 Nachweis-Testung'!L34="","",'Anlage 7 Nachweis-Testung'!L34)</f>
        <v/>
      </c>
      <c r="H32" s="42" t="str">
        <f>IF('Anlage 7 Nachweis-Testung'!Q34="","",'Anlage 7 Nachweis-Testung'!Q34)</f>
        <v/>
      </c>
      <c r="I32" s="42" t="str">
        <f>IF('Anlage 7 Nachweis-Testung'!R34="","",'Anlage 7 Nachweis-Testung'!R34)</f>
        <v/>
      </c>
      <c r="J32" s="69"/>
      <c r="K32" s="69"/>
      <c r="L32" s="69"/>
      <c r="M32" s="1" t="str">
        <f>IF('Anlage 7 Nachweis-Testung'!AC34="","",'Anlage 7 Nachweis-Testung'!AC34)</f>
        <v/>
      </c>
      <c r="N32" s="1" t="str">
        <f>IF('Anlage 7 Nachweis-Testung'!AD34="","",'Anlage 7 Nachweis-Testung'!AD34)</f>
        <v/>
      </c>
    </row>
    <row r="33" spans="1:14" x14ac:dyDescent="0.2">
      <c r="A33" s="5">
        <v>22</v>
      </c>
      <c r="B33" s="14" t="str">
        <f>IF('Anlage 7 Nachweis-Testung'!B35="","",'Anlage 7 Nachweis-Testung'!B35)</f>
        <v/>
      </c>
      <c r="C33" s="14" t="str">
        <f>IF('Anlage 7 Nachweis-Testung'!D35="","",'Anlage 7 Nachweis-Testung'!D35)</f>
        <v/>
      </c>
      <c r="D33" s="30" t="str">
        <f>IF('Anlage 7 Nachweis-Testung'!E35="","",'Anlage 7 Nachweis-Testung'!E35)</f>
        <v/>
      </c>
      <c r="E33" s="30" t="str">
        <f>IF('Anlage 7 Nachweis-Testung'!F35="","",'Anlage 7 Nachweis-Testung'!F35)</f>
        <v/>
      </c>
      <c r="F33" s="37" t="str">
        <f>IF('Anlage 7 Nachweis-Testung'!K35="","",'Anlage 7 Nachweis-Testung'!K35)</f>
        <v/>
      </c>
      <c r="G33" s="37" t="str">
        <f>IF('Anlage 7 Nachweis-Testung'!L35="","",'Anlage 7 Nachweis-Testung'!L35)</f>
        <v/>
      </c>
      <c r="H33" s="42" t="str">
        <f>IF('Anlage 7 Nachweis-Testung'!Q35="","",'Anlage 7 Nachweis-Testung'!Q35)</f>
        <v/>
      </c>
      <c r="I33" s="42" t="str">
        <f>IF('Anlage 7 Nachweis-Testung'!R35="","",'Anlage 7 Nachweis-Testung'!R35)</f>
        <v/>
      </c>
      <c r="J33" s="69"/>
      <c r="K33" s="69"/>
      <c r="L33" s="69"/>
      <c r="M33" s="1" t="str">
        <f>IF('Anlage 7 Nachweis-Testung'!AC35="","",'Anlage 7 Nachweis-Testung'!AC35)</f>
        <v/>
      </c>
      <c r="N33" s="1" t="str">
        <f>IF('Anlage 7 Nachweis-Testung'!AD35="","",'Anlage 7 Nachweis-Testung'!AD35)</f>
        <v/>
      </c>
    </row>
    <row r="34" spans="1:14" x14ac:dyDescent="0.2">
      <c r="A34" s="5">
        <v>23</v>
      </c>
      <c r="B34" s="14" t="str">
        <f>IF('Anlage 7 Nachweis-Testung'!B36="","",'Anlage 7 Nachweis-Testung'!B36)</f>
        <v/>
      </c>
      <c r="C34" s="14" t="str">
        <f>IF('Anlage 7 Nachweis-Testung'!D36="","",'Anlage 7 Nachweis-Testung'!D36)</f>
        <v/>
      </c>
      <c r="D34" s="30" t="str">
        <f>IF('Anlage 7 Nachweis-Testung'!E36="","",'Anlage 7 Nachweis-Testung'!E36)</f>
        <v/>
      </c>
      <c r="E34" s="30" t="str">
        <f>IF('Anlage 7 Nachweis-Testung'!F36="","",'Anlage 7 Nachweis-Testung'!F36)</f>
        <v/>
      </c>
      <c r="F34" s="37" t="str">
        <f>IF('Anlage 7 Nachweis-Testung'!K36="","",'Anlage 7 Nachweis-Testung'!K36)</f>
        <v/>
      </c>
      <c r="G34" s="37" t="str">
        <f>IF('Anlage 7 Nachweis-Testung'!L36="","",'Anlage 7 Nachweis-Testung'!L36)</f>
        <v/>
      </c>
      <c r="H34" s="42" t="str">
        <f>IF('Anlage 7 Nachweis-Testung'!Q36="","",'Anlage 7 Nachweis-Testung'!Q36)</f>
        <v/>
      </c>
      <c r="I34" s="42" t="str">
        <f>IF('Anlage 7 Nachweis-Testung'!R36="","",'Anlage 7 Nachweis-Testung'!R36)</f>
        <v/>
      </c>
      <c r="J34" s="69"/>
      <c r="K34" s="69"/>
      <c r="L34" s="69"/>
      <c r="M34" s="1" t="str">
        <f>IF('Anlage 7 Nachweis-Testung'!AC36="","",'Anlage 7 Nachweis-Testung'!AC36)</f>
        <v/>
      </c>
      <c r="N34" s="1" t="str">
        <f>IF('Anlage 7 Nachweis-Testung'!AD36="","",'Anlage 7 Nachweis-Testung'!AD36)</f>
        <v/>
      </c>
    </row>
    <row r="35" spans="1:14" x14ac:dyDescent="0.2">
      <c r="A35" s="5">
        <v>24</v>
      </c>
      <c r="B35" s="14" t="str">
        <f>IF('Anlage 7 Nachweis-Testung'!B37="","",'Anlage 7 Nachweis-Testung'!B37)</f>
        <v/>
      </c>
      <c r="C35" s="14" t="str">
        <f>IF('Anlage 7 Nachweis-Testung'!D37="","",'Anlage 7 Nachweis-Testung'!D37)</f>
        <v/>
      </c>
      <c r="D35" s="30" t="str">
        <f>IF('Anlage 7 Nachweis-Testung'!E37="","",'Anlage 7 Nachweis-Testung'!E37)</f>
        <v/>
      </c>
      <c r="E35" s="30" t="str">
        <f>IF('Anlage 7 Nachweis-Testung'!F37="","",'Anlage 7 Nachweis-Testung'!F37)</f>
        <v/>
      </c>
      <c r="F35" s="37" t="str">
        <f>IF('Anlage 7 Nachweis-Testung'!K37="","",'Anlage 7 Nachweis-Testung'!K37)</f>
        <v/>
      </c>
      <c r="G35" s="37" t="str">
        <f>IF('Anlage 7 Nachweis-Testung'!L37="","",'Anlage 7 Nachweis-Testung'!L37)</f>
        <v/>
      </c>
      <c r="H35" s="42" t="str">
        <f>IF('Anlage 7 Nachweis-Testung'!Q37="","",'Anlage 7 Nachweis-Testung'!Q37)</f>
        <v/>
      </c>
      <c r="I35" s="42" t="str">
        <f>IF('Anlage 7 Nachweis-Testung'!R37="","",'Anlage 7 Nachweis-Testung'!R37)</f>
        <v/>
      </c>
      <c r="J35" s="69"/>
      <c r="K35" s="69"/>
      <c r="L35" s="69"/>
      <c r="M35" s="1" t="str">
        <f>IF('Anlage 7 Nachweis-Testung'!AC37="","",'Anlage 7 Nachweis-Testung'!AC37)</f>
        <v/>
      </c>
      <c r="N35" s="1" t="str">
        <f>IF('Anlage 7 Nachweis-Testung'!AD37="","",'Anlage 7 Nachweis-Testung'!AD37)</f>
        <v/>
      </c>
    </row>
    <row r="36" spans="1:14" x14ac:dyDescent="0.2">
      <c r="A36" s="5">
        <v>25</v>
      </c>
      <c r="B36" s="14" t="str">
        <f>IF('Anlage 7 Nachweis-Testung'!B38="","",'Anlage 7 Nachweis-Testung'!B38)</f>
        <v/>
      </c>
      <c r="C36" s="14" t="str">
        <f>IF('Anlage 7 Nachweis-Testung'!D38="","",'Anlage 7 Nachweis-Testung'!D38)</f>
        <v/>
      </c>
      <c r="D36" s="30" t="str">
        <f>IF('Anlage 7 Nachweis-Testung'!E38="","",'Anlage 7 Nachweis-Testung'!E38)</f>
        <v/>
      </c>
      <c r="E36" s="30" t="str">
        <f>IF('Anlage 7 Nachweis-Testung'!F38="","",'Anlage 7 Nachweis-Testung'!F38)</f>
        <v/>
      </c>
      <c r="F36" s="37" t="str">
        <f>IF('Anlage 7 Nachweis-Testung'!K38="","",'Anlage 7 Nachweis-Testung'!K38)</f>
        <v/>
      </c>
      <c r="G36" s="37" t="str">
        <f>IF('Anlage 7 Nachweis-Testung'!L38="","",'Anlage 7 Nachweis-Testung'!L38)</f>
        <v/>
      </c>
      <c r="H36" s="42" t="str">
        <f>IF('Anlage 7 Nachweis-Testung'!Q38="","",'Anlage 7 Nachweis-Testung'!Q38)</f>
        <v/>
      </c>
      <c r="I36" s="42" t="str">
        <f>IF('Anlage 7 Nachweis-Testung'!R38="","",'Anlage 7 Nachweis-Testung'!R38)</f>
        <v/>
      </c>
      <c r="J36" s="69"/>
      <c r="K36" s="69"/>
      <c r="L36" s="69"/>
      <c r="M36" s="1" t="str">
        <f>IF('Anlage 7 Nachweis-Testung'!AC38="","",'Anlage 7 Nachweis-Testung'!AC38)</f>
        <v/>
      </c>
      <c r="N36" s="1" t="str">
        <f>IF('Anlage 7 Nachweis-Testung'!AD38="","",'Anlage 7 Nachweis-Testung'!AD38)</f>
        <v/>
      </c>
    </row>
    <row r="37" spans="1:14" x14ac:dyDescent="0.2">
      <c r="A37" s="5">
        <v>26</v>
      </c>
      <c r="B37" s="14" t="str">
        <f>IF('Anlage 7 Nachweis-Testung'!B39="","",'Anlage 7 Nachweis-Testung'!B39)</f>
        <v/>
      </c>
      <c r="C37" s="14" t="str">
        <f>IF('Anlage 7 Nachweis-Testung'!D39="","",'Anlage 7 Nachweis-Testung'!D39)</f>
        <v/>
      </c>
      <c r="D37" s="30" t="str">
        <f>IF('Anlage 7 Nachweis-Testung'!E39="","",'Anlage 7 Nachweis-Testung'!E39)</f>
        <v/>
      </c>
      <c r="E37" s="30" t="str">
        <f>IF('Anlage 7 Nachweis-Testung'!F39="","",'Anlage 7 Nachweis-Testung'!F39)</f>
        <v/>
      </c>
      <c r="F37" s="37" t="str">
        <f>IF('Anlage 7 Nachweis-Testung'!K39="","",'Anlage 7 Nachweis-Testung'!K39)</f>
        <v/>
      </c>
      <c r="G37" s="37" t="str">
        <f>IF('Anlage 7 Nachweis-Testung'!L39="","",'Anlage 7 Nachweis-Testung'!L39)</f>
        <v/>
      </c>
      <c r="H37" s="42" t="str">
        <f>IF('Anlage 7 Nachweis-Testung'!Q39="","",'Anlage 7 Nachweis-Testung'!Q39)</f>
        <v/>
      </c>
      <c r="I37" s="42" t="str">
        <f>IF('Anlage 7 Nachweis-Testung'!R39="","",'Anlage 7 Nachweis-Testung'!R39)</f>
        <v/>
      </c>
      <c r="J37" s="69"/>
      <c r="K37" s="69"/>
      <c r="L37" s="69"/>
      <c r="M37" s="1" t="str">
        <f>IF('Anlage 7 Nachweis-Testung'!AC39="","",'Anlage 7 Nachweis-Testung'!AC39)</f>
        <v/>
      </c>
      <c r="N37" s="1" t="str">
        <f>IF('Anlage 7 Nachweis-Testung'!AD39="","",'Anlage 7 Nachweis-Testung'!AD39)</f>
        <v/>
      </c>
    </row>
    <row r="38" spans="1:14" x14ac:dyDescent="0.2">
      <c r="A38" s="5">
        <v>27</v>
      </c>
      <c r="B38" s="14" t="str">
        <f>IF('Anlage 7 Nachweis-Testung'!B40="","",'Anlage 7 Nachweis-Testung'!B40)</f>
        <v/>
      </c>
      <c r="C38" s="14" t="str">
        <f>IF('Anlage 7 Nachweis-Testung'!D40="","",'Anlage 7 Nachweis-Testung'!D40)</f>
        <v/>
      </c>
      <c r="D38" s="30" t="str">
        <f>IF('Anlage 7 Nachweis-Testung'!E40="","",'Anlage 7 Nachweis-Testung'!E40)</f>
        <v/>
      </c>
      <c r="E38" s="30" t="str">
        <f>IF('Anlage 7 Nachweis-Testung'!F40="","",'Anlage 7 Nachweis-Testung'!F40)</f>
        <v/>
      </c>
      <c r="F38" s="37" t="str">
        <f>IF('Anlage 7 Nachweis-Testung'!K40="","",'Anlage 7 Nachweis-Testung'!K40)</f>
        <v/>
      </c>
      <c r="G38" s="37" t="str">
        <f>IF('Anlage 7 Nachweis-Testung'!L40="","",'Anlage 7 Nachweis-Testung'!L40)</f>
        <v/>
      </c>
      <c r="H38" s="42" t="str">
        <f>IF('Anlage 7 Nachweis-Testung'!Q40="","",'Anlage 7 Nachweis-Testung'!Q40)</f>
        <v/>
      </c>
      <c r="I38" s="42" t="str">
        <f>IF('Anlage 7 Nachweis-Testung'!R40="","",'Anlage 7 Nachweis-Testung'!R40)</f>
        <v/>
      </c>
      <c r="J38" s="69"/>
      <c r="K38" s="69"/>
      <c r="L38" s="69"/>
      <c r="M38" s="1" t="str">
        <f>IF('Anlage 7 Nachweis-Testung'!AC40="","",'Anlage 7 Nachweis-Testung'!AC40)</f>
        <v/>
      </c>
      <c r="N38" s="1" t="str">
        <f>IF('Anlage 7 Nachweis-Testung'!AD40="","",'Anlage 7 Nachweis-Testung'!AD40)</f>
        <v/>
      </c>
    </row>
    <row r="39" spans="1:14" x14ac:dyDescent="0.2">
      <c r="A39" s="5">
        <v>28</v>
      </c>
      <c r="B39" s="14" t="str">
        <f>IF('Anlage 7 Nachweis-Testung'!B41="","",'Anlage 7 Nachweis-Testung'!B41)</f>
        <v/>
      </c>
      <c r="C39" s="14" t="str">
        <f>IF('Anlage 7 Nachweis-Testung'!D41="","",'Anlage 7 Nachweis-Testung'!D41)</f>
        <v/>
      </c>
      <c r="D39" s="30" t="str">
        <f>IF('Anlage 7 Nachweis-Testung'!E41="","",'Anlage 7 Nachweis-Testung'!E41)</f>
        <v/>
      </c>
      <c r="E39" s="30" t="str">
        <f>IF('Anlage 7 Nachweis-Testung'!F41="","",'Anlage 7 Nachweis-Testung'!F41)</f>
        <v/>
      </c>
      <c r="F39" s="37" t="str">
        <f>IF('Anlage 7 Nachweis-Testung'!K41="","",'Anlage 7 Nachweis-Testung'!K41)</f>
        <v/>
      </c>
      <c r="G39" s="37" t="str">
        <f>IF('Anlage 7 Nachweis-Testung'!L41="","",'Anlage 7 Nachweis-Testung'!L41)</f>
        <v/>
      </c>
      <c r="H39" s="42" t="str">
        <f>IF('Anlage 7 Nachweis-Testung'!Q41="","",'Anlage 7 Nachweis-Testung'!Q41)</f>
        <v/>
      </c>
      <c r="I39" s="42" t="str">
        <f>IF('Anlage 7 Nachweis-Testung'!R41="","",'Anlage 7 Nachweis-Testung'!R41)</f>
        <v/>
      </c>
      <c r="J39" s="69"/>
      <c r="K39" s="69"/>
      <c r="L39" s="69"/>
      <c r="M39" s="1" t="str">
        <f>IF('Anlage 7 Nachweis-Testung'!AC41="","",'Anlage 7 Nachweis-Testung'!AC41)</f>
        <v/>
      </c>
      <c r="N39" s="1" t="str">
        <f>IF('Anlage 7 Nachweis-Testung'!AD41="","",'Anlage 7 Nachweis-Testung'!AD41)</f>
        <v/>
      </c>
    </row>
    <row r="40" spans="1:14" x14ac:dyDescent="0.2">
      <c r="A40" s="5">
        <v>29</v>
      </c>
      <c r="B40" s="14" t="str">
        <f>IF('Anlage 7 Nachweis-Testung'!B42="","",'Anlage 7 Nachweis-Testung'!B42)</f>
        <v/>
      </c>
      <c r="C40" s="14" t="str">
        <f>IF('Anlage 7 Nachweis-Testung'!D42="","",'Anlage 7 Nachweis-Testung'!D42)</f>
        <v/>
      </c>
      <c r="D40" s="30" t="str">
        <f>IF('Anlage 7 Nachweis-Testung'!E42="","",'Anlage 7 Nachweis-Testung'!E42)</f>
        <v/>
      </c>
      <c r="E40" s="30" t="str">
        <f>IF('Anlage 7 Nachweis-Testung'!F42="","",'Anlage 7 Nachweis-Testung'!F42)</f>
        <v/>
      </c>
      <c r="F40" s="37" t="str">
        <f>IF('Anlage 7 Nachweis-Testung'!K42="","",'Anlage 7 Nachweis-Testung'!K42)</f>
        <v/>
      </c>
      <c r="G40" s="37" t="str">
        <f>IF('Anlage 7 Nachweis-Testung'!L42="","",'Anlage 7 Nachweis-Testung'!L42)</f>
        <v/>
      </c>
      <c r="H40" s="42" t="str">
        <f>IF('Anlage 7 Nachweis-Testung'!Q42="","",'Anlage 7 Nachweis-Testung'!Q42)</f>
        <v/>
      </c>
      <c r="I40" s="42" t="str">
        <f>IF('Anlage 7 Nachweis-Testung'!R42="","",'Anlage 7 Nachweis-Testung'!R42)</f>
        <v/>
      </c>
      <c r="J40" s="69"/>
      <c r="K40" s="69"/>
      <c r="L40" s="69"/>
      <c r="M40" s="1" t="str">
        <f>IF('Anlage 7 Nachweis-Testung'!AC42="","",'Anlage 7 Nachweis-Testung'!AC42)</f>
        <v/>
      </c>
      <c r="N40" s="1" t="str">
        <f>IF('Anlage 7 Nachweis-Testung'!AD42="","",'Anlage 7 Nachweis-Testung'!AD42)</f>
        <v/>
      </c>
    </row>
    <row r="41" spans="1:14" x14ac:dyDescent="0.2">
      <c r="A41" s="172">
        <v>30</v>
      </c>
      <c r="B41" s="14" t="str">
        <f>IF('Anlage 7 Nachweis-Testung'!B43="","",'Anlage 7 Nachweis-Testung'!B43)</f>
        <v/>
      </c>
      <c r="C41" s="14" t="str">
        <f>IF('Anlage 7 Nachweis-Testung'!D43="","",'Anlage 7 Nachweis-Testung'!D43)</f>
        <v/>
      </c>
      <c r="D41" s="30" t="str">
        <f>IF('Anlage 7 Nachweis-Testung'!E43="","",'Anlage 7 Nachweis-Testung'!E43)</f>
        <v/>
      </c>
      <c r="E41" s="30" t="str">
        <f>IF('Anlage 7 Nachweis-Testung'!F43="","",'Anlage 7 Nachweis-Testung'!F43)</f>
        <v/>
      </c>
      <c r="F41" s="37" t="str">
        <f>IF('Anlage 7 Nachweis-Testung'!K43="","",'Anlage 7 Nachweis-Testung'!K43)</f>
        <v/>
      </c>
      <c r="G41" s="37" t="str">
        <f>IF('Anlage 7 Nachweis-Testung'!L43="","",'Anlage 7 Nachweis-Testung'!L43)</f>
        <v/>
      </c>
      <c r="H41" s="42" t="str">
        <f>IF('Anlage 7 Nachweis-Testung'!Q43="","",'Anlage 7 Nachweis-Testung'!Q43)</f>
        <v/>
      </c>
      <c r="I41" s="42" t="str">
        <f>IF('Anlage 7 Nachweis-Testung'!R43="","",'Anlage 7 Nachweis-Testung'!R43)</f>
        <v/>
      </c>
      <c r="J41" s="69"/>
      <c r="K41" s="69"/>
      <c r="L41" s="69"/>
      <c r="M41" s="1" t="str">
        <f>IF('Anlage 7 Nachweis-Testung'!AC43="","",'Anlage 7 Nachweis-Testung'!AC43)</f>
        <v/>
      </c>
      <c r="N41" s="1" t="str">
        <f>IF('Anlage 7 Nachweis-Testung'!AD43="","",'Anlage 7 Nachweis-Testung'!AD43)</f>
        <v/>
      </c>
    </row>
    <row r="42" spans="1:14" x14ac:dyDescent="0.2">
      <c r="A42" s="172">
        <v>31</v>
      </c>
      <c r="B42" s="14" t="str">
        <f>IF('Anlage 7 Nachweis-Testung'!B44="","",'Anlage 7 Nachweis-Testung'!B44)</f>
        <v/>
      </c>
      <c r="C42" s="14" t="str">
        <f>IF('Anlage 7 Nachweis-Testung'!D44="","",'Anlage 7 Nachweis-Testung'!D44)</f>
        <v/>
      </c>
      <c r="D42" s="30" t="str">
        <f>IF('Anlage 7 Nachweis-Testung'!E44="","",'Anlage 7 Nachweis-Testung'!E44)</f>
        <v/>
      </c>
      <c r="E42" s="30" t="str">
        <f>IF('Anlage 7 Nachweis-Testung'!F44="","",'Anlage 7 Nachweis-Testung'!F44)</f>
        <v/>
      </c>
      <c r="F42" s="37" t="str">
        <f>IF('Anlage 7 Nachweis-Testung'!K44="","",'Anlage 7 Nachweis-Testung'!K44)</f>
        <v/>
      </c>
      <c r="G42" s="37" t="str">
        <f>IF('Anlage 7 Nachweis-Testung'!L44="","",'Anlage 7 Nachweis-Testung'!L44)</f>
        <v/>
      </c>
      <c r="H42" s="42" t="str">
        <f>IF('Anlage 7 Nachweis-Testung'!Q44="","",'Anlage 7 Nachweis-Testung'!Q44)</f>
        <v/>
      </c>
      <c r="I42" s="42" t="str">
        <f>IF('Anlage 7 Nachweis-Testung'!R44="","",'Anlage 7 Nachweis-Testung'!R44)</f>
        <v/>
      </c>
      <c r="J42" s="69"/>
      <c r="K42" s="69"/>
      <c r="L42" s="69"/>
      <c r="M42" s="1" t="str">
        <f>IF('Anlage 7 Nachweis-Testung'!AC44="","",'Anlage 7 Nachweis-Testung'!AC44)</f>
        <v/>
      </c>
      <c r="N42" s="1" t="str">
        <f>IF('Anlage 7 Nachweis-Testung'!AD44="","",'Anlage 7 Nachweis-Testung'!AD44)</f>
        <v/>
      </c>
    </row>
    <row r="43" spans="1:14" x14ac:dyDescent="0.2">
      <c r="A43" s="172">
        <v>32</v>
      </c>
      <c r="B43" s="14" t="str">
        <f>IF('Anlage 7 Nachweis-Testung'!B45="","",'Anlage 7 Nachweis-Testung'!B45)</f>
        <v/>
      </c>
      <c r="C43" s="14" t="str">
        <f>IF('Anlage 7 Nachweis-Testung'!D45="","",'Anlage 7 Nachweis-Testung'!D45)</f>
        <v/>
      </c>
      <c r="D43" s="30" t="str">
        <f>IF('Anlage 7 Nachweis-Testung'!E45="","",'Anlage 7 Nachweis-Testung'!E45)</f>
        <v/>
      </c>
      <c r="E43" s="30" t="str">
        <f>IF('Anlage 7 Nachweis-Testung'!F45="","",'Anlage 7 Nachweis-Testung'!F45)</f>
        <v/>
      </c>
      <c r="F43" s="37" t="str">
        <f>IF('Anlage 7 Nachweis-Testung'!K45="","",'Anlage 7 Nachweis-Testung'!K45)</f>
        <v/>
      </c>
      <c r="G43" s="37" t="str">
        <f>IF('Anlage 7 Nachweis-Testung'!L45="","",'Anlage 7 Nachweis-Testung'!L45)</f>
        <v/>
      </c>
      <c r="H43" s="42" t="str">
        <f>IF('Anlage 7 Nachweis-Testung'!Q45="","",'Anlage 7 Nachweis-Testung'!Q45)</f>
        <v/>
      </c>
      <c r="I43" s="42" t="str">
        <f>IF('Anlage 7 Nachweis-Testung'!R45="","",'Anlage 7 Nachweis-Testung'!R45)</f>
        <v/>
      </c>
      <c r="J43" s="69"/>
      <c r="K43" s="69"/>
      <c r="L43" s="69"/>
      <c r="M43" s="1" t="str">
        <f>IF('Anlage 7 Nachweis-Testung'!AC45="","",'Anlage 7 Nachweis-Testung'!AC45)</f>
        <v/>
      </c>
      <c r="N43" s="1" t="str">
        <f>IF('Anlage 7 Nachweis-Testung'!AD45="","",'Anlage 7 Nachweis-Testung'!AD45)</f>
        <v/>
      </c>
    </row>
    <row r="44" spans="1:14" x14ac:dyDescent="0.2">
      <c r="A44" s="172">
        <v>33</v>
      </c>
      <c r="B44" s="14" t="str">
        <f>IF('Anlage 7 Nachweis-Testung'!B46="","",'Anlage 7 Nachweis-Testung'!B46)</f>
        <v/>
      </c>
      <c r="C44" s="14" t="str">
        <f>IF('Anlage 7 Nachweis-Testung'!D46="","",'Anlage 7 Nachweis-Testung'!D46)</f>
        <v/>
      </c>
      <c r="D44" s="30" t="str">
        <f>IF('Anlage 7 Nachweis-Testung'!E46="","",'Anlage 7 Nachweis-Testung'!E46)</f>
        <v/>
      </c>
      <c r="E44" s="30" t="str">
        <f>IF('Anlage 7 Nachweis-Testung'!F46="","",'Anlage 7 Nachweis-Testung'!F46)</f>
        <v/>
      </c>
      <c r="F44" s="37" t="str">
        <f>IF('Anlage 7 Nachweis-Testung'!K46="","",'Anlage 7 Nachweis-Testung'!K46)</f>
        <v/>
      </c>
      <c r="G44" s="37" t="str">
        <f>IF('Anlage 7 Nachweis-Testung'!L46="","",'Anlage 7 Nachweis-Testung'!L46)</f>
        <v/>
      </c>
      <c r="H44" s="42" t="str">
        <f>IF('Anlage 7 Nachweis-Testung'!Q46="","",'Anlage 7 Nachweis-Testung'!Q46)</f>
        <v/>
      </c>
      <c r="I44" s="42" t="str">
        <f>IF('Anlage 7 Nachweis-Testung'!R46="","",'Anlage 7 Nachweis-Testung'!R46)</f>
        <v/>
      </c>
      <c r="J44" s="69"/>
      <c r="K44" s="69"/>
      <c r="L44" s="69"/>
      <c r="M44" s="1" t="str">
        <f>IF('Anlage 7 Nachweis-Testung'!AC46="","",'Anlage 7 Nachweis-Testung'!AC46)</f>
        <v/>
      </c>
      <c r="N44" s="1" t="str">
        <f>IF('Anlage 7 Nachweis-Testung'!AD46="","",'Anlage 7 Nachweis-Testung'!AD46)</f>
        <v/>
      </c>
    </row>
    <row r="45" spans="1:14" x14ac:dyDescent="0.2">
      <c r="A45" s="172">
        <v>34</v>
      </c>
      <c r="B45" s="14" t="str">
        <f>IF('Anlage 7 Nachweis-Testung'!B47="","",'Anlage 7 Nachweis-Testung'!B47)</f>
        <v/>
      </c>
      <c r="C45" s="14" t="str">
        <f>IF('Anlage 7 Nachweis-Testung'!D47="","",'Anlage 7 Nachweis-Testung'!D47)</f>
        <v/>
      </c>
      <c r="D45" s="30" t="str">
        <f>IF('Anlage 7 Nachweis-Testung'!E47="","",'Anlage 7 Nachweis-Testung'!E47)</f>
        <v/>
      </c>
      <c r="E45" s="30" t="str">
        <f>IF('Anlage 7 Nachweis-Testung'!F47="","",'Anlage 7 Nachweis-Testung'!F47)</f>
        <v/>
      </c>
      <c r="F45" s="37" t="str">
        <f>IF('Anlage 7 Nachweis-Testung'!K47="","",'Anlage 7 Nachweis-Testung'!K47)</f>
        <v/>
      </c>
      <c r="G45" s="37" t="str">
        <f>IF('Anlage 7 Nachweis-Testung'!L47="","",'Anlage 7 Nachweis-Testung'!L47)</f>
        <v/>
      </c>
      <c r="H45" s="42" t="str">
        <f>IF('Anlage 7 Nachweis-Testung'!Q47="","",'Anlage 7 Nachweis-Testung'!Q47)</f>
        <v/>
      </c>
      <c r="I45" s="42" t="str">
        <f>IF('Anlage 7 Nachweis-Testung'!R47="","",'Anlage 7 Nachweis-Testung'!R47)</f>
        <v/>
      </c>
      <c r="J45" s="69"/>
      <c r="K45" s="69"/>
      <c r="L45" s="69"/>
      <c r="M45" s="1" t="str">
        <f>IF('Anlage 7 Nachweis-Testung'!AC47="","",'Anlage 7 Nachweis-Testung'!AC47)</f>
        <v/>
      </c>
      <c r="N45" s="1" t="str">
        <f>IF('Anlage 7 Nachweis-Testung'!AD47="","",'Anlage 7 Nachweis-Testung'!AD47)</f>
        <v/>
      </c>
    </row>
    <row r="46" spans="1:14" x14ac:dyDescent="0.2">
      <c r="A46" s="172">
        <v>35</v>
      </c>
      <c r="B46" s="14" t="str">
        <f>IF('Anlage 7 Nachweis-Testung'!B48="","",'Anlage 7 Nachweis-Testung'!B48)</f>
        <v/>
      </c>
      <c r="C46" s="14" t="str">
        <f>IF('Anlage 7 Nachweis-Testung'!D48="","",'Anlage 7 Nachweis-Testung'!D48)</f>
        <v/>
      </c>
      <c r="D46" s="30" t="str">
        <f>IF('Anlage 7 Nachweis-Testung'!E48="","",'Anlage 7 Nachweis-Testung'!E48)</f>
        <v/>
      </c>
      <c r="E46" s="30" t="str">
        <f>IF('Anlage 7 Nachweis-Testung'!F48="","",'Anlage 7 Nachweis-Testung'!F48)</f>
        <v/>
      </c>
      <c r="F46" s="37" t="str">
        <f>IF('Anlage 7 Nachweis-Testung'!K48="","",'Anlage 7 Nachweis-Testung'!K48)</f>
        <v/>
      </c>
      <c r="G46" s="37" t="str">
        <f>IF('Anlage 7 Nachweis-Testung'!L48="","",'Anlage 7 Nachweis-Testung'!L48)</f>
        <v/>
      </c>
      <c r="H46" s="42" t="str">
        <f>IF('Anlage 7 Nachweis-Testung'!Q48="","",'Anlage 7 Nachweis-Testung'!Q48)</f>
        <v/>
      </c>
      <c r="I46" s="42" t="str">
        <f>IF('Anlage 7 Nachweis-Testung'!R48="","",'Anlage 7 Nachweis-Testung'!R48)</f>
        <v/>
      </c>
      <c r="J46" s="69"/>
      <c r="K46" s="69"/>
      <c r="L46" s="69"/>
      <c r="M46" s="1" t="str">
        <f>IF('Anlage 7 Nachweis-Testung'!AC48="","",'Anlage 7 Nachweis-Testung'!AC48)</f>
        <v/>
      </c>
      <c r="N46" s="1" t="str">
        <f>IF('Anlage 7 Nachweis-Testung'!AD48="","",'Anlage 7 Nachweis-Testung'!AD48)</f>
        <v/>
      </c>
    </row>
    <row r="47" spans="1:14" x14ac:dyDescent="0.2">
      <c r="A47" s="172">
        <v>36</v>
      </c>
      <c r="B47" s="14" t="str">
        <f>IF('Anlage 7 Nachweis-Testung'!B49="","",'Anlage 7 Nachweis-Testung'!B49)</f>
        <v/>
      </c>
      <c r="C47" s="14" t="str">
        <f>IF('Anlage 7 Nachweis-Testung'!D49="","",'Anlage 7 Nachweis-Testung'!D49)</f>
        <v/>
      </c>
      <c r="D47" s="30" t="str">
        <f>IF('Anlage 7 Nachweis-Testung'!E49="","",'Anlage 7 Nachweis-Testung'!E49)</f>
        <v/>
      </c>
      <c r="E47" s="30" t="str">
        <f>IF('Anlage 7 Nachweis-Testung'!F49="","",'Anlage 7 Nachweis-Testung'!F49)</f>
        <v/>
      </c>
      <c r="F47" s="37" t="str">
        <f>IF('Anlage 7 Nachweis-Testung'!K49="","",'Anlage 7 Nachweis-Testung'!K49)</f>
        <v/>
      </c>
      <c r="G47" s="37" t="str">
        <f>IF('Anlage 7 Nachweis-Testung'!L49="","",'Anlage 7 Nachweis-Testung'!L49)</f>
        <v/>
      </c>
      <c r="H47" s="42" t="str">
        <f>IF('Anlage 7 Nachweis-Testung'!Q49="","",'Anlage 7 Nachweis-Testung'!Q49)</f>
        <v/>
      </c>
      <c r="I47" s="42" t="str">
        <f>IF('Anlage 7 Nachweis-Testung'!R49="","",'Anlage 7 Nachweis-Testung'!R49)</f>
        <v/>
      </c>
      <c r="J47" s="69"/>
      <c r="K47" s="69"/>
      <c r="L47" s="69"/>
      <c r="M47" s="1" t="str">
        <f>IF('Anlage 7 Nachweis-Testung'!AC49="","",'Anlage 7 Nachweis-Testung'!AC49)</f>
        <v/>
      </c>
      <c r="N47" s="1" t="str">
        <f>IF('Anlage 7 Nachweis-Testung'!AD49="","",'Anlage 7 Nachweis-Testung'!AD49)</f>
        <v/>
      </c>
    </row>
    <row r="48" spans="1:14" x14ac:dyDescent="0.2">
      <c r="A48" s="172">
        <v>37</v>
      </c>
      <c r="B48" s="14" t="str">
        <f>IF('Anlage 7 Nachweis-Testung'!B50="","",'Anlage 7 Nachweis-Testung'!B50)</f>
        <v/>
      </c>
      <c r="C48" s="14" t="str">
        <f>IF('Anlage 7 Nachweis-Testung'!D50="","",'Anlage 7 Nachweis-Testung'!D50)</f>
        <v/>
      </c>
      <c r="D48" s="30" t="str">
        <f>IF('Anlage 7 Nachweis-Testung'!E50="","",'Anlage 7 Nachweis-Testung'!E50)</f>
        <v/>
      </c>
      <c r="E48" s="30" t="str">
        <f>IF('Anlage 7 Nachweis-Testung'!F50="","",'Anlage 7 Nachweis-Testung'!F50)</f>
        <v/>
      </c>
      <c r="F48" s="37" t="str">
        <f>IF('Anlage 7 Nachweis-Testung'!K50="","",'Anlage 7 Nachweis-Testung'!K50)</f>
        <v/>
      </c>
      <c r="G48" s="37" t="str">
        <f>IF('Anlage 7 Nachweis-Testung'!L50="","",'Anlage 7 Nachweis-Testung'!L50)</f>
        <v/>
      </c>
      <c r="H48" s="42" t="str">
        <f>IF('Anlage 7 Nachweis-Testung'!Q50="","",'Anlage 7 Nachweis-Testung'!Q50)</f>
        <v/>
      </c>
      <c r="I48" s="42" t="str">
        <f>IF('Anlage 7 Nachweis-Testung'!R50="","",'Anlage 7 Nachweis-Testung'!R50)</f>
        <v/>
      </c>
      <c r="J48" s="69"/>
      <c r="K48" s="69"/>
      <c r="L48" s="69"/>
      <c r="M48" s="1" t="str">
        <f>IF('Anlage 7 Nachweis-Testung'!AC50="","",'Anlage 7 Nachweis-Testung'!AC50)</f>
        <v/>
      </c>
      <c r="N48" s="1" t="str">
        <f>IF('Anlage 7 Nachweis-Testung'!AD50="","",'Anlage 7 Nachweis-Testung'!AD50)</f>
        <v/>
      </c>
    </row>
    <row r="49" spans="1:14" x14ac:dyDescent="0.2">
      <c r="A49" s="172">
        <v>38</v>
      </c>
      <c r="B49" s="14" t="str">
        <f>IF('Anlage 7 Nachweis-Testung'!B51="","",'Anlage 7 Nachweis-Testung'!B51)</f>
        <v/>
      </c>
      <c r="C49" s="14" t="str">
        <f>IF('Anlage 7 Nachweis-Testung'!D51="","",'Anlage 7 Nachweis-Testung'!D51)</f>
        <v/>
      </c>
      <c r="D49" s="30" t="str">
        <f>IF('Anlage 7 Nachweis-Testung'!E51="","",'Anlage 7 Nachweis-Testung'!E51)</f>
        <v/>
      </c>
      <c r="E49" s="30" t="str">
        <f>IF('Anlage 7 Nachweis-Testung'!F51="","",'Anlage 7 Nachweis-Testung'!F51)</f>
        <v/>
      </c>
      <c r="F49" s="37" t="str">
        <f>IF('Anlage 7 Nachweis-Testung'!K51="","",'Anlage 7 Nachweis-Testung'!K51)</f>
        <v/>
      </c>
      <c r="G49" s="37" t="str">
        <f>IF('Anlage 7 Nachweis-Testung'!L51="","",'Anlage 7 Nachweis-Testung'!L51)</f>
        <v/>
      </c>
      <c r="H49" s="42" t="str">
        <f>IF('Anlage 7 Nachweis-Testung'!Q51="","",'Anlage 7 Nachweis-Testung'!Q51)</f>
        <v/>
      </c>
      <c r="I49" s="42" t="str">
        <f>IF('Anlage 7 Nachweis-Testung'!R51="","",'Anlage 7 Nachweis-Testung'!R51)</f>
        <v/>
      </c>
      <c r="J49" s="69"/>
      <c r="K49" s="69"/>
      <c r="L49" s="69"/>
      <c r="M49" s="1" t="str">
        <f>IF('Anlage 7 Nachweis-Testung'!AC51="","",'Anlage 7 Nachweis-Testung'!AC51)</f>
        <v/>
      </c>
      <c r="N49" s="1" t="str">
        <f>IF('Anlage 7 Nachweis-Testung'!AD51="","",'Anlage 7 Nachweis-Testung'!AD51)</f>
        <v/>
      </c>
    </row>
    <row r="50" spans="1:14" x14ac:dyDescent="0.2">
      <c r="A50" s="172">
        <v>39</v>
      </c>
      <c r="B50" s="14" t="str">
        <f>IF('Anlage 7 Nachweis-Testung'!B52="","",'Anlage 7 Nachweis-Testung'!B52)</f>
        <v/>
      </c>
      <c r="C50" s="14" t="str">
        <f>IF('Anlage 7 Nachweis-Testung'!D52="","",'Anlage 7 Nachweis-Testung'!D52)</f>
        <v/>
      </c>
      <c r="D50" s="30" t="str">
        <f>IF('Anlage 7 Nachweis-Testung'!E52="","",'Anlage 7 Nachweis-Testung'!E52)</f>
        <v/>
      </c>
      <c r="E50" s="30" t="str">
        <f>IF('Anlage 7 Nachweis-Testung'!F52="","",'Anlage 7 Nachweis-Testung'!F52)</f>
        <v/>
      </c>
      <c r="F50" s="37" t="str">
        <f>IF('Anlage 7 Nachweis-Testung'!K52="","",'Anlage 7 Nachweis-Testung'!K52)</f>
        <v/>
      </c>
      <c r="G50" s="37" t="str">
        <f>IF('Anlage 7 Nachweis-Testung'!L52="","",'Anlage 7 Nachweis-Testung'!L52)</f>
        <v/>
      </c>
      <c r="H50" s="42" t="str">
        <f>IF('Anlage 7 Nachweis-Testung'!Q52="","",'Anlage 7 Nachweis-Testung'!Q52)</f>
        <v/>
      </c>
      <c r="I50" s="42" t="str">
        <f>IF('Anlage 7 Nachweis-Testung'!R52="","",'Anlage 7 Nachweis-Testung'!R52)</f>
        <v/>
      </c>
      <c r="J50" s="69"/>
      <c r="K50" s="69"/>
      <c r="L50" s="69"/>
      <c r="M50" s="1" t="str">
        <f>IF('Anlage 7 Nachweis-Testung'!AC52="","",'Anlage 7 Nachweis-Testung'!AC52)</f>
        <v/>
      </c>
      <c r="N50" s="1" t="str">
        <f>IF('Anlage 7 Nachweis-Testung'!AD52="","",'Anlage 7 Nachweis-Testung'!AD52)</f>
        <v/>
      </c>
    </row>
    <row r="51" spans="1:14" x14ac:dyDescent="0.2">
      <c r="A51" s="172">
        <v>40</v>
      </c>
      <c r="B51" s="14" t="str">
        <f>IF('Anlage 7 Nachweis-Testung'!B53="","",'Anlage 7 Nachweis-Testung'!B53)</f>
        <v/>
      </c>
      <c r="C51" s="14" t="str">
        <f>IF('Anlage 7 Nachweis-Testung'!D53="","",'Anlage 7 Nachweis-Testung'!D53)</f>
        <v/>
      </c>
      <c r="D51" s="30" t="str">
        <f>IF('Anlage 7 Nachweis-Testung'!E53="","",'Anlage 7 Nachweis-Testung'!E53)</f>
        <v/>
      </c>
      <c r="E51" s="30" t="str">
        <f>IF('Anlage 7 Nachweis-Testung'!F53="","",'Anlage 7 Nachweis-Testung'!F53)</f>
        <v/>
      </c>
      <c r="F51" s="37" t="str">
        <f>IF('Anlage 7 Nachweis-Testung'!K53="","",'Anlage 7 Nachweis-Testung'!K53)</f>
        <v/>
      </c>
      <c r="G51" s="37" t="str">
        <f>IF('Anlage 7 Nachweis-Testung'!L53="","",'Anlage 7 Nachweis-Testung'!L53)</f>
        <v/>
      </c>
      <c r="H51" s="42" t="str">
        <f>IF('Anlage 7 Nachweis-Testung'!Q53="","",'Anlage 7 Nachweis-Testung'!Q53)</f>
        <v/>
      </c>
      <c r="I51" s="42" t="str">
        <f>IF('Anlage 7 Nachweis-Testung'!R53="","",'Anlage 7 Nachweis-Testung'!R53)</f>
        <v/>
      </c>
      <c r="J51" s="69"/>
      <c r="K51" s="69"/>
      <c r="L51" s="69"/>
      <c r="M51" s="1" t="str">
        <f>IF('Anlage 7 Nachweis-Testung'!AC53="","",'Anlage 7 Nachweis-Testung'!AC53)</f>
        <v/>
      </c>
      <c r="N51" s="1" t="str">
        <f>IF('Anlage 7 Nachweis-Testung'!AD53="","",'Anlage 7 Nachweis-Testung'!AD53)</f>
        <v/>
      </c>
    </row>
    <row r="52" spans="1:14" x14ac:dyDescent="0.2">
      <c r="A52" s="172">
        <v>41</v>
      </c>
      <c r="B52" s="14" t="str">
        <f>IF('Anlage 7 Nachweis-Testung'!B54="","",'Anlage 7 Nachweis-Testung'!B54)</f>
        <v/>
      </c>
      <c r="C52" s="14" t="str">
        <f>IF('Anlage 7 Nachweis-Testung'!D54="","",'Anlage 7 Nachweis-Testung'!D54)</f>
        <v/>
      </c>
      <c r="D52" s="30" t="str">
        <f>IF('Anlage 7 Nachweis-Testung'!E54="","",'Anlage 7 Nachweis-Testung'!E54)</f>
        <v/>
      </c>
      <c r="E52" s="30" t="str">
        <f>IF('Anlage 7 Nachweis-Testung'!F54="","",'Anlage 7 Nachweis-Testung'!F54)</f>
        <v/>
      </c>
      <c r="F52" s="37" t="str">
        <f>IF('Anlage 7 Nachweis-Testung'!K54="","",'Anlage 7 Nachweis-Testung'!K54)</f>
        <v/>
      </c>
      <c r="G52" s="37" t="str">
        <f>IF('Anlage 7 Nachweis-Testung'!L54="","",'Anlage 7 Nachweis-Testung'!L54)</f>
        <v/>
      </c>
      <c r="H52" s="42" t="str">
        <f>IF('Anlage 7 Nachweis-Testung'!Q54="","",'Anlage 7 Nachweis-Testung'!Q54)</f>
        <v/>
      </c>
      <c r="I52" s="42" t="str">
        <f>IF('Anlage 7 Nachweis-Testung'!R54="","",'Anlage 7 Nachweis-Testung'!R54)</f>
        <v/>
      </c>
      <c r="J52" s="69"/>
      <c r="K52" s="69"/>
      <c r="L52" s="69"/>
      <c r="M52" s="1" t="str">
        <f>IF('Anlage 7 Nachweis-Testung'!AC54="","",'Anlage 7 Nachweis-Testung'!AC54)</f>
        <v/>
      </c>
      <c r="N52" s="1" t="str">
        <f>IF('Anlage 7 Nachweis-Testung'!AD54="","",'Anlage 7 Nachweis-Testung'!AD54)</f>
        <v/>
      </c>
    </row>
    <row r="53" spans="1:14" x14ac:dyDescent="0.2">
      <c r="A53" s="172">
        <v>42</v>
      </c>
      <c r="B53" s="14" t="str">
        <f>IF('Anlage 7 Nachweis-Testung'!B55="","",'Anlage 7 Nachweis-Testung'!B55)</f>
        <v/>
      </c>
      <c r="C53" s="14" t="str">
        <f>IF('Anlage 7 Nachweis-Testung'!D55="","",'Anlage 7 Nachweis-Testung'!D55)</f>
        <v/>
      </c>
      <c r="D53" s="30" t="str">
        <f>IF('Anlage 7 Nachweis-Testung'!E55="","",'Anlage 7 Nachweis-Testung'!E55)</f>
        <v/>
      </c>
      <c r="E53" s="30" t="str">
        <f>IF('Anlage 7 Nachweis-Testung'!F55="","",'Anlage 7 Nachweis-Testung'!F55)</f>
        <v/>
      </c>
      <c r="F53" s="37" t="str">
        <f>IF('Anlage 7 Nachweis-Testung'!K55="","",'Anlage 7 Nachweis-Testung'!K55)</f>
        <v/>
      </c>
      <c r="G53" s="37" t="str">
        <f>IF('Anlage 7 Nachweis-Testung'!L55="","",'Anlage 7 Nachweis-Testung'!L55)</f>
        <v/>
      </c>
      <c r="H53" s="42" t="str">
        <f>IF('Anlage 7 Nachweis-Testung'!Q55="","",'Anlage 7 Nachweis-Testung'!Q55)</f>
        <v/>
      </c>
      <c r="I53" s="42" t="str">
        <f>IF('Anlage 7 Nachweis-Testung'!R55="","",'Anlage 7 Nachweis-Testung'!R55)</f>
        <v/>
      </c>
      <c r="J53" s="69"/>
      <c r="K53" s="69"/>
      <c r="L53" s="69"/>
      <c r="M53" s="1" t="str">
        <f>IF('Anlage 7 Nachweis-Testung'!AC55="","",'Anlage 7 Nachweis-Testung'!AC55)</f>
        <v/>
      </c>
      <c r="N53" s="1" t="str">
        <f>IF('Anlage 7 Nachweis-Testung'!AD55="","",'Anlage 7 Nachweis-Testung'!AD55)</f>
        <v/>
      </c>
    </row>
    <row r="54" spans="1:14" x14ac:dyDescent="0.2">
      <c r="A54" s="172">
        <v>43</v>
      </c>
      <c r="B54" s="14" t="str">
        <f>IF('Anlage 7 Nachweis-Testung'!B56="","",'Anlage 7 Nachweis-Testung'!B56)</f>
        <v/>
      </c>
      <c r="C54" s="14" t="str">
        <f>IF('Anlage 7 Nachweis-Testung'!D56="","",'Anlage 7 Nachweis-Testung'!D56)</f>
        <v/>
      </c>
      <c r="D54" s="30" t="str">
        <f>IF('Anlage 7 Nachweis-Testung'!E56="","",'Anlage 7 Nachweis-Testung'!E56)</f>
        <v/>
      </c>
      <c r="E54" s="30" t="str">
        <f>IF('Anlage 7 Nachweis-Testung'!F56="","",'Anlage 7 Nachweis-Testung'!F56)</f>
        <v/>
      </c>
      <c r="F54" s="37" t="str">
        <f>IF('Anlage 7 Nachweis-Testung'!K56="","",'Anlage 7 Nachweis-Testung'!K56)</f>
        <v/>
      </c>
      <c r="G54" s="37" t="str">
        <f>IF('Anlage 7 Nachweis-Testung'!L56="","",'Anlage 7 Nachweis-Testung'!L56)</f>
        <v/>
      </c>
      <c r="H54" s="42" t="str">
        <f>IF('Anlage 7 Nachweis-Testung'!Q56="","",'Anlage 7 Nachweis-Testung'!Q56)</f>
        <v/>
      </c>
      <c r="I54" s="42" t="str">
        <f>IF('Anlage 7 Nachweis-Testung'!R56="","",'Anlage 7 Nachweis-Testung'!R56)</f>
        <v/>
      </c>
      <c r="J54" s="69"/>
      <c r="K54" s="69"/>
      <c r="L54" s="69"/>
      <c r="M54" s="1" t="str">
        <f>IF('Anlage 7 Nachweis-Testung'!AC56="","",'Anlage 7 Nachweis-Testung'!AC56)</f>
        <v/>
      </c>
      <c r="N54" s="1" t="str">
        <f>IF('Anlage 7 Nachweis-Testung'!AD56="","",'Anlage 7 Nachweis-Testung'!AD56)</f>
        <v/>
      </c>
    </row>
    <row r="55" spans="1:14" x14ac:dyDescent="0.2">
      <c r="A55" s="172">
        <v>44</v>
      </c>
      <c r="B55" s="14" t="str">
        <f>IF('Anlage 7 Nachweis-Testung'!B57="","",'Anlage 7 Nachweis-Testung'!B57)</f>
        <v/>
      </c>
      <c r="C55" s="14" t="str">
        <f>IF('Anlage 7 Nachweis-Testung'!D57="","",'Anlage 7 Nachweis-Testung'!D57)</f>
        <v/>
      </c>
      <c r="D55" s="30" t="str">
        <f>IF('Anlage 7 Nachweis-Testung'!E57="","",'Anlage 7 Nachweis-Testung'!E57)</f>
        <v/>
      </c>
      <c r="E55" s="30" t="str">
        <f>IF('Anlage 7 Nachweis-Testung'!F57="","",'Anlage 7 Nachweis-Testung'!F57)</f>
        <v/>
      </c>
      <c r="F55" s="37" t="str">
        <f>IF('Anlage 7 Nachweis-Testung'!K57="","",'Anlage 7 Nachweis-Testung'!K57)</f>
        <v/>
      </c>
      <c r="G55" s="37" t="str">
        <f>IF('Anlage 7 Nachweis-Testung'!L57="","",'Anlage 7 Nachweis-Testung'!L57)</f>
        <v/>
      </c>
      <c r="H55" s="42" t="str">
        <f>IF('Anlage 7 Nachweis-Testung'!Q57="","",'Anlage 7 Nachweis-Testung'!Q57)</f>
        <v/>
      </c>
      <c r="I55" s="42" t="str">
        <f>IF('Anlage 7 Nachweis-Testung'!R57="","",'Anlage 7 Nachweis-Testung'!R57)</f>
        <v/>
      </c>
      <c r="J55" s="69"/>
      <c r="K55" s="69"/>
      <c r="L55" s="69"/>
      <c r="M55" s="1" t="str">
        <f>IF('Anlage 7 Nachweis-Testung'!AC57="","",'Anlage 7 Nachweis-Testung'!AC57)</f>
        <v/>
      </c>
      <c r="N55" s="1" t="str">
        <f>IF('Anlage 7 Nachweis-Testung'!AD57="","",'Anlage 7 Nachweis-Testung'!AD57)</f>
        <v/>
      </c>
    </row>
    <row r="56" spans="1:14" x14ac:dyDescent="0.2">
      <c r="A56" s="172">
        <v>45</v>
      </c>
      <c r="B56" s="14" t="str">
        <f>IF('Anlage 7 Nachweis-Testung'!B58="","",'Anlage 7 Nachweis-Testung'!B58)</f>
        <v/>
      </c>
      <c r="C56" s="14" t="str">
        <f>IF('Anlage 7 Nachweis-Testung'!D58="","",'Anlage 7 Nachweis-Testung'!D58)</f>
        <v/>
      </c>
      <c r="D56" s="30" t="str">
        <f>IF('Anlage 7 Nachweis-Testung'!E58="","",'Anlage 7 Nachweis-Testung'!E58)</f>
        <v/>
      </c>
      <c r="E56" s="30" t="str">
        <f>IF('Anlage 7 Nachweis-Testung'!F58="","",'Anlage 7 Nachweis-Testung'!F58)</f>
        <v/>
      </c>
      <c r="F56" s="37" t="str">
        <f>IF('Anlage 7 Nachweis-Testung'!K58="","",'Anlage 7 Nachweis-Testung'!K58)</f>
        <v/>
      </c>
      <c r="G56" s="37" t="str">
        <f>IF('Anlage 7 Nachweis-Testung'!L58="","",'Anlage 7 Nachweis-Testung'!L58)</f>
        <v/>
      </c>
      <c r="H56" s="42" t="str">
        <f>IF('Anlage 7 Nachweis-Testung'!Q58="","",'Anlage 7 Nachweis-Testung'!Q58)</f>
        <v/>
      </c>
      <c r="I56" s="42" t="str">
        <f>IF('Anlage 7 Nachweis-Testung'!R58="","",'Anlage 7 Nachweis-Testung'!R58)</f>
        <v/>
      </c>
      <c r="J56" s="69"/>
      <c r="K56" s="69"/>
      <c r="L56" s="69"/>
      <c r="M56" s="1" t="str">
        <f>IF('Anlage 7 Nachweis-Testung'!AC58="","",'Anlage 7 Nachweis-Testung'!AC58)</f>
        <v/>
      </c>
      <c r="N56" s="1" t="str">
        <f>IF('Anlage 7 Nachweis-Testung'!AD58="","",'Anlage 7 Nachweis-Testung'!AD58)</f>
        <v/>
      </c>
    </row>
    <row r="57" spans="1:14" x14ac:dyDescent="0.2">
      <c r="A57" s="172">
        <v>46</v>
      </c>
      <c r="B57" s="14" t="str">
        <f>IF('Anlage 7 Nachweis-Testung'!B59="","",'Anlage 7 Nachweis-Testung'!B59)</f>
        <v/>
      </c>
      <c r="C57" s="14" t="str">
        <f>IF('Anlage 7 Nachweis-Testung'!D59="","",'Anlage 7 Nachweis-Testung'!D59)</f>
        <v/>
      </c>
      <c r="D57" s="30" t="str">
        <f>IF('Anlage 7 Nachweis-Testung'!E59="","",'Anlage 7 Nachweis-Testung'!E59)</f>
        <v/>
      </c>
      <c r="E57" s="30" t="str">
        <f>IF('Anlage 7 Nachweis-Testung'!F59="","",'Anlage 7 Nachweis-Testung'!F59)</f>
        <v/>
      </c>
      <c r="F57" s="37" t="str">
        <f>IF('Anlage 7 Nachweis-Testung'!K59="","",'Anlage 7 Nachweis-Testung'!K59)</f>
        <v/>
      </c>
      <c r="G57" s="37" t="str">
        <f>IF('Anlage 7 Nachweis-Testung'!L59="","",'Anlage 7 Nachweis-Testung'!L59)</f>
        <v/>
      </c>
      <c r="H57" s="42" t="str">
        <f>IF('Anlage 7 Nachweis-Testung'!Q59="","",'Anlage 7 Nachweis-Testung'!Q59)</f>
        <v/>
      </c>
      <c r="I57" s="42" t="str">
        <f>IF('Anlage 7 Nachweis-Testung'!R59="","",'Anlage 7 Nachweis-Testung'!R59)</f>
        <v/>
      </c>
      <c r="J57" s="69"/>
      <c r="K57" s="69"/>
      <c r="L57" s="69"/>
      <c r="M57" s="1" t="str">
        <f>IF('Anlage 7 Nachweis-Testung'!AC59="","",'Anlage 7 Nachweis-Testung'!AC59)</f>
        <v/>
      </c>
      <c r="N57" s="1" t="str">
        <f>IF('Anlage 7 Nachweis-Testung'!AD59="","",'Anlage 7 Nachweis-Testung'!AD59)</f>
        <v/>
      </c>
    </row>
    <row r="58" spans="1:14" x14ac:dyDescent="0.2">
      <c r="A58" s="172">
        <v>47</v>
      </c>
      <c r="B58" s="14" t="str">
        <f>IF('Anlage 7 Nachweis-Testung'!B60="","",'Anlage 7 Nachweis-Testung'!B60)</f>
        <v/>
      </c>
      <c r="C58" s="14" t="str">
        <f>IF('Anlage 7 Nachweis-Testung'!D60="","",'Anlage 7 Nachweis-Testung'!D60)</f>
        <v/>
      </c>
      <c r="D58" s="30" t="str">
        <f>IF('Anlage 7 Nachweis-Testung'!E60="","",'Anlage 7 Nachweis-Testung'!E60)</f>
        <v/>
      </c>
      <c r="E58" s="30" t="str">
        <f>IF('Anlage 7 Nachweis-Testung'!F60="","",'Anlage 7 Nachweis-Testung'!F60)</f>
        <v/>
      </c>
      <c r="F58" s="37" t="str">
        <f>IF('Anlage 7 Nachweis-Testung'!K60="","",'Anlage 7 Nachweis-Testung'!K60)</f>
        <v/>
      </c>
      <c r="G58" s="37" t="str">
        <f>IF('Anlage 7 Nachweis-Testung'!L60="","",'Anlage 7 Nachweis-Testung'!L60)</f>
        <v/>
      </c>
      <c r="H58" s="42" t="str">
        <f>IF('Anlage 7 Nachweis-Testung'!Q60="","",'Anlage 7 Nachweis-Testung'!Q60)</f>
        <v/>
      </c>
      <c r="I58" s="42" t="str">
        <f>IF('Anlage 7 Nachweis-Testung'!R60="","",'Anlage 7 Nachweis-Testung'!R60)</f>
        <v/>
      </c>
      <c r="J58" s="69"/>
      <c r="K58" s="69"/>
      <c r="L58" s="69"/>
      <c r="M58" s="1" t="str">
        <f>IF('Anlage 7 Nachweis-Testung'!AC60="","",'Anlage 7 Nachweis-Testung'!AC60)</f>
        <v/>
      </c>
      <c r="N58" s="1" t="str">
        <f>IF('Anlage 7 Nachweis-Testung'!AD60="","",'Anlage 7 Nachweis-Testung'!AD60)</f>
        <v/>
      </c>
    </row>
    <row r="59" spans="1:14" x14ac:dyDescent="0.2">
      <c r="A59" s="172">
        <v>48</v>
      </c>
      <c r="B59" s="14" t="str">
        <f>IF('Anlage 7 Nachweis-Testung'!B61="","",'Anlage 7 Nachweis-Testung'!B61)</f>
        <v/>
      </c>
      <c r="C59" s="14" t="str">
        <f>IF('Anlage 7 Nachweis-Testung'!D61="","",'Anlage 7 Nachweis-Testung'!D61)</f>
        <v/>
      </c>
      <c r="D59" s="30" t="str">
        <f>IF('Anlage 7 Nachweis-Testung'!E61="","",'Anlage 7 Nachweis-Testung'!E61)</f>
        <v/>
      </c>
      <c r="E59" s="30" t="str">
        <f>IF('Anlage 7 Nachweis-Testung'!F61="","",'Anlage 7 Nachweis-Testung'!F61)</f>
        <v/>
      </c>
      <c r="F59" s="37" t="str">
        <f>IF('Anlage 7 Nachweis-Testung'!K61="","",'Anlage 7 Nachweis-Testung'!K61)</f>
        <v/>
      </c>
      <c r="G59" s="37" t="str">
        <f>IF('Anlage 7 Nachweis-Testung'!L61="","",'Anlage 7 Nachweis-Testung'!L61)</f>
        <v/>
      </c>
      <c r="H59" s="42" t="str">
        <f>IF('Anlage 7 Nachweis-Testung'!Q61="","",'Anlage 7 Nachweis-Testung'!Q61)</f>
        <v/>
      </c>
      <c r="I59" s="42" t="str">
        <f>IF('Anlage 7 Nachweis-Testung'!R61="","",'Anlage 7 Nachweis-Testung'!R61)</f>
        <v/>
      </c>
      <c r="J59" s="69"/>
      <c r="K59" s="69"/>
      <c r="L59" s="69"/>
      <c r="M59" s="1" t="str">
        <f>IF('Anlage 7 Nachweis-Testung'!AC61="","",'Anlage 7 Nachweis-Testung'!AC61)</f>
        <v/>
      </c>
      <c r="N59" s="1" t="str">
        <f>IF('Anlage 7 Nachweis-Testung'!AD61="","",'Anlage 7 Nachweis-Testung'!AD61)</f>
        <v/>
      </c>
    </row>
    <row r="60" spans="1:14" x14ac:dyDescent="0.2">
      <c r="A60" s="172">
        <v>49</v>
      </c>
      <c r="B60" s="14" t="str">
        <f>IF('Anlage 7 Nachweis-Testung'!B62="","",'Anlage 7 Nachweis-Testung'!B62)</f>
        <v/>
      </c>
      <c r="C60" s="14" t="str">
        <f>IF('Anlage 7 Nachweis-Testung'!D62="","",'Anlage 7 Nachweis-Testung'!D62)</f>
        <v/>
      </c>
      <c r="D60" s="30" t="str">
        <f>IF('Anlage 7 Nachweis-Testung'!E62="","",'Anlage 7 Nachweis-Testung'!E62)</f>
        <v/>
      </c>
      <c r="E60" s="30" t="str">
        <f>IF('Anlage 7 Nachweis-Testung'!F62="","",'Anlage 7 Nachweis-Testung'!F62)</f>
        <v/>
      </c>
      <c r="F60" s="37" t="str">
        <f>IF('Anlage 7 Nachweis-Testung'!K62="","",'Anlage 7 Nachweis-Testung'!K62)</f>
        <v/>
      </c>
      <c r="G60" s="37" t="str">
        <f>IF('Anlage 7 Nachweis-Testung'!L62="","",'Anlage 7 Nachweis-Testung'!L62)</f>
        <v/>
      </c>
      <c r="H60" s="42" t="str">
        <f>IF('Anlage 7 Nachweis-Testung'!Q62="","",'Anlage 7 Nachweis-Testung'!Q62)</f>
        <v/>
      </c>
      <c r="I60" s="42" t="str">
        <f>IF('Anlage 7 Nachweis-Testung'!R62="","",'Anlage 7 Nachweis-Testung'!R62)</f>
        <v/>
      </c>
      <c r="J60" s="69"/>
      <c r="K60" s="69"/>
      <c r="L60" s="69"/>
      <c r="M60" s="1" t="str">
        <f>IF('Anlage 7 Nachweis-Testung'!AC62="","",'Anlage 7 Nachweis-Testung'!AC62)</f>
        <v/>
      </c>
      <c r="N60" s="1" t="str">
        <f>IF('Anlage 7 Nachweis-Testung'!AD62="","",'Anlage 7 Nachweis-Testung'!AD62)</f>
        <v/>
      </c>
    </row>
    <row r="61" spans="1:14" x14ac:dyDescent="0.2">
      <c r="A61" s="172">
        <v>50</v>
      </c>
      <c r="B61" s="14" t="str">
        <f>IF('Anlage 7 Nachweis-Testung'!B63="","",'Anlage 7 Nachweis-Testung'!B63)</f>
        <v/>
      </c>
      <c r="C61" s="14" t="str">
        <f>IF('Anlage 7 Nachweis-Testung'!D63="","",'Anlage 7 Nachweis-Testung'!D63)</f>
        <v/>
      </c>
      <c r="D61" s="30" t="str">
        <f>IF('Anlage 7 Nachweis-Testung'!E63="","",'Anlage 7 Nachweis-Testung'!E63)</f>
        <v/>
      </c>
      <c r="E61" s="30" t="str">
        <f>IF('Anlage 7 Nachweis-Testung'!F63="","",'Anlage 7 Nachweis-Testung'!F63)</f>
        <v/>
      </c>
      <c r="F61" s="37" t="str">
        <f>IF('Anlage 7 Nachweis-Testung'!K63="","",'Anlage 7 Nachweis-Testung'!K63)</f>
        <v/>
      </c>
      <c r="G61" s="37" t="str">
        <f>IF('Anlage 7 Nachweis-Testung'!L63="","",'Anlage 7 Nachweis-Testung'!L63)</f>
        <v/>
      </c>
      <c r="H61" s="42" t="str">
        <f>IF('Anlage 7 Nachweis-Testung'!Q63="","",'Anlage 7 Nachweis-Testung'!Q63)</f>
        <v/>
      </c>
      <c r="I61" s="42" t="str">
        <f>IF('Anlage 7 Nachweis-Testung'!R63="","",'Anlage 7 Nachweis-Testung'!R63)</f>
        <v/>
      </c>
      <c r="J61" s="69"/>
      <c r="K61" s="69"/>
      <c r="L61" s="69"/>
      <c r="M61" s="1" t="str">
        <f>IF('Anlage 7 Nachweis-Testung'!AC63="","",'Anlage 7 Nachweis-Testung'!AC63)</f>
        <v/>
      </c>
      <c r="N61" s="1" t="str">
        <f>IF('Anlage 7 Nachweis-Testung'!AD63="","",'Anlage 7 Nachweis-Testung'!AD63)</f>
        <v/>
      </c>
    </row>
    <row r="62" spans="1:14" ht="30" x14ac:dyDescent="0.2">
      <c r="A62" s="245" t="s">
        <v>13</v>
      </c>
      <c r="B62" s="245"/>
      <c r="C62" s="245"/>
      <c r="D62" s="22">
        <f>COUNTIF(D12:D61,"x")</f>
        <v>0</v>
      </c>
      <c r="E62" s="22">
        <f t="shared" ref="E62:I62" si="0">COUNTIF(E12:E61,"x")</f>
        <v>0</v>
      </c>
      <c r="F62" s="38">
        <f t="shared" si="0"/>
        <v>0</v>
      </c>
      <c r="G62" s="38">
        <f t="shared" si="0"/>
        <v>0</v>
      </c>
      <c r="H62" s="43">
        <f t="shared" si="0"/>
        <v>0</v>
      </c>
      <c r="I62" s="43">
        <f t="shared" si="0"/>
        <v>0</v>
      </c>
      <c r="J62" s="15" t="s">
        <v>14</v>
      </c>
      <c r="K62" s="6">
        <f>'Anlage 7 Nachweis-Testung'!AA64</f>
        <v>0</v>
      </c>
    </row>
    <row r="63" spans="1:14" ht="35.25" customHeight="1" x14ac:dyDescent="0.2"/>
    <row r="64" spans="1:14" ht="35.25" customHeight="1" x14ac:dyDescent="0.2"/>
    <row r="65" ht="35.25" customHeight="1" x14ac:dyDescent="0.2"/>
    <row r="66" ht="35.25" customHeight="1" x14ac:dyDescent="0.2"/>
    <row r="67" ht="35.25" customHeight="1" x14ac:dyDescent="0.2"/>
    <row r="68" ht="35.25" customHeight="1" x14ac:dyDescent="0.2"/>
    <row r="69" ht="35.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sheetData>
  <mergeCells count="21">
    <mergeCell ref="A1:E4"/>
    <mergeCell ref="G1:J1"/>
    <mergeCell ref="G2:J2"/>
    <mergeCell ref="G3:J3"/>
    <mergeCell ref="G4:J4"/>
    <mergeCell ref="K1:N1"/>
    <mergeCell ref="K3:N3"/>
    <mergeCell ref="L8:L10"/>
    <mergeCell ref="M8:N9"/>
    <mergeCell ref="L6:N6"/>
    <mergeCell ref="K2:M2"/>
    <mergeCell ref="A62:C62"/>
    <mergeCell ref="A8:A10"/>
    <mergeCell ref="B8:C9"/>
    <mergeCell ref="D8:I8"/>
    <mergeCell ref="J8:J10"/>
    <mergeCell ref="D7:I7"/>
    <mergeCell ref="D9:E10"/>
    <mergeCell ref="F9:G10"/>
    <mergeCell ref="H9:I10"/>
    <mergeCell ref="K8:K10"/>
  </mergeCells>
  <pageMargins left="0.23622047244094491" right="0.23622047244094491" top="0.74803149606299213" bottom="0.74803149606299213" header="0.31496062992125984" footer="0.31496062992125984"/>
  <pageSetup paperSize="9" scale="38" fitToHeight="0" orientation="landscape" r:id="rId1"/>
  <headerFooter>
    <oddHeader>&amp;C&amp;"Arial,Fett"PoC-Antigen-Test&amp;R&amp;10Rahmentestkonzept M-V, 4- Fassung - Datei zu Anlagen 4 und 7</oddHeader>
    <oddFooter>&amp;R&amp;9 Stand: 07.12.2021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0"/>
  <sheetViews>
    <sheetView zoomScaleNormal="100" workbookViewId="0">
      <selection activeCell="D30" sqref="D30"/>
    </sheetView>
  </sheetViews>
  <sheetFormatPr baseColWidth="10" defaultColWidth="11.5546875" defaultRowHeight="12.75" x14ac:dyDescent="0.2"/>
  <cols>
    <col min="1" max="1" width="19.88671875" style="50" bestFit="1" customWidth="1"/>
    <col min="2" max="2" width="17.88671875" style="50" bestFit="1" customWidth="1"/>
    <col min="3" max="3" width="30" style="50" bestFit="1" customWidth="1"/>
    <col min="4" max="4" width="24.88671875" style="50" customWidth="1"/>
    <col min="5" max="5" width="41.21875" style="50" customWidth="1"/>
    <col min="6" max="16384" width="11.5546875" style="50"/>
  </cols>
  <sheetData>
    <row r="1" spans="1:4" x14ac:dyDescent="0.2">
      <c r="A1" s="50" t="s">
        <v>176</v>
      </c>
    </row>
    <row r="3" spans="1:4" x14ac:dyDescent="0.2">
      <c r="A3" s="106" t="s">
        <v>80</v>
      </c>
      <c r="B3" s="107"/>
      <c r="C3" s="106" t="s">
        <v>81</v>
      </c>
      <c r="D3" s="106" t="s">
        <v>96</v>
      </c>
    </row>
    <row r="4" spans="1:4" x14ac:dyDescent="0.2">
      <c r="A4" s="51" t="s">
        <v>56</v>
      </c>
      <c r="C4" s="51" t="s">
        <v>35</v>
      </c>
      <c r="D4" s="51" t="s">
        <v>98</v>
      </c>
    </row>
    <row r="5" spans="1:4" x14ac:dyDescent="0.2">
      <c r="A5" s="51" t="s">
        <v>57</v>
      </c>
      <c r="C5" s="51" t="s">
        <v>82</v>
      </c>
      <c r="D5" s="51" t="s">
        <v>99</v>
      </c>
    </row>
    <row r="6" spans="1:4" x14ac:dyDescent="0.2">
      <c r="A6" s="51" t="s">
        <v>58</v>
      </c>
      <c r="C6" s="51" t="s">
        <v>83</v>
      </c>
      <c r="D6" s="51" t="s">
        <v>97</v>
      </c>
    </row>
    <row r="7" spans="1:4" x14ac:dyDescent="0.2">
      <c r="A7" s="51" t="s">
        <v>50</v>
      </c>
      <c r="C7" s="51" t="s">
        <v>144</v>
      </c>
      <c r="D7" s="51" t="s">
        <v>100</v>
      </c>
    </row>
    <row r="8" spans="1:4" x14ac:dyDescent="0.2">
      <c r="A8" s="51" t="s">
        <v>85</v>
      </c>
      <c r="C8" s="51" t="s">
        <v>145</v>
      </c>
      <c r="D8" s="51" t="s">
        <v>101</v>
      </c>
    </row>
    <row r="9" spans="1:4" x14ac:dyDescent="0.2">
      <c r="C9" s="51" t="s">
        <v>84</v>
      </c>
      <c r="D9" s="51" t="s">
        <v>102</v>
      </c>
    </row>
    <row r="10" spans="1:4" x14ac:dyDescent="0.2">
      <c r="C10" s="51" t="s">
        <v>178</v>
      </c>
      <c r="D10" s="51" t="s">
        <v>182</v>
      </c>
    </row>
    <row r="11" spans="1:4" x14ac:dyDescent="0.2">
      <c r="C11" s="51" t="s">
        <v>179</v>
      </c>
    </row>
    <row r="12" spans="1:4" x14ac:dyDescent="0.2">
      <c r="C12" s="51" t="s">
        <v>116</v>
      </c>
    </row>
    <row r="13" spans="1:4" x14ac:dyDescent="0.2">
      <c r="C13" s="51" t="s">
        <v>180</v>
      </c>
    </row>
    <row r="16" spans="1:4" x14ac:dyDescent="0.2">
      <c r="A16" s="106" t="s">
        <v>103</v>
      </c>
      <c r="B16" s="106" t="s">
        <v>109</v>
      </c>
      <c r="C16" s="106" t="s">
        <v>129</v>
      </c>
      <c r="D16" s="106" t="s">
        <v>130</v>
      </c>
    </row>
    <row r="17" spans="1:4" x14ac:dyDescent="0.2">
      <c r="A17" s="51" t="s">
        <v>108</v>
      </c>
      <c r="B17" s="51" t="s">
        <v>110</v>
      </c>
      <c r="C17" s="70" t="s">
        <v>117</v>
      </c>
      <c r="D17" s="70"/>
    </row>
    <row r="18" spans="1:4" x14ac:dyDescent="0.2">
      <c r="A18" s="51" t="s">
        <v>104</v>
      </c>
      <c r="B18" s="51" t="s">
        <v>23</v>
      </c>
      <c r="C18" s="70" t="s">
        <v>118</v>
      </c>
      <c r="D18" s="71" t="s">
        <v>119</v>
      </c>
    </row>
    <row r="19" spans="1:4" x14ac:dyDescent="0.2">
      <c r="A19" s="51" t="s">
        <v>131</v>
      </c>
      <c r="B19" s="51" t="s">
        <v>120</v>
      </c>
      <c r="C19" s="70" t="s">
        <v>121</v>
      </c>
      <c r="D19" s="70" t="s">
        <v>122</v>
      </c>
    </row>
    <row r="20" spans="1:4" x14ac:dyDescent="0.2">
      <c r="A20" s="51" t="s">
        <v>105</v>
      </c>
      <c r="B20" s="51" t="s">
        <v>123</v>
      </c>
      <c r="C20" s="51" t="s">
        <v>124</v>
      </c>
      <c r="D20" s="51" t="s">
        <v>125</v>
      </c>
    </row>
    <row r="21" spans="1:4" x14ac:dyDescent="0.2">
      <c r="A21" s="51" t="s">
        <v>106</v>
      </c>
      <c r="B21" s="51" t="s">
        <v>111</v>
      </c>
      <c r="C21" s="51" t="s">
        <v>124</v>
      </c>
      <c r="D21" s="51" t="s">
        <v>126</v>
      </c>
    </row>
    <row r="22" spans="1:4" x14ac:dyDescent="0.2">
      <c r="A22" s="51" t="s">
        <v>107</v>
      </c>
      <c r="B22" s="51" t="s">
        <v>112</v>
      </c>
      <c r="C22" s="51" t="s">
        <v>127</v>
      </c>
      <c r="D22" s="71" t="s">
        <v>128</v>
      </c>
    </row>
    <row r="23" spans="1:4" x14ac:dyDescent="0.2">
      <c r="A23" s="51" t="s">
        <v>131</v>
      </c>
      <c r="B23" s="51" t="s">
        <v>113</v>
      </c>
    </row>
    <row r="24" spans="1:4" x14ac:dyDescent="0.2">
      <c r="A24" s="51" t="s">
        <v>132</v>
      </c>
      <c r="B24" s="51" t="s">
        <v>114</v>
      </c>
    </row>
    <row r="27" spans="1:4" x14ac:dyDescent="0.2">
      <c r="A27" s="106" t="s">
        <v>155</v>
      </c>
      <c r="B27" s="106" t="s">
        <v>159</v>
      </c>
      <c r="C27" s="106" t="s">
        <v>173</v>
      </c>
      <c r="D27" s="106" t="s">
        <v>175</v>
      </c>
    </row>
    <row r="28" spans="1:4" x14ac:dyDescent="0.2">
      <c r="A28" s="51" t="s">
        <v>156</v>
      </c>
      <c r="B28" s="51" t="s">
        <v>160</v>
      </c>
      <c r="C28" s="51" t="s">
        <v>170</v>
      </c>
      <c r="D28" s="51">
        <v>2020</v>
      </c>
    </row>
    <row r="29" spans="1:4" x14ac:dyDescent="0.2">
      <c r="A29" s="51" t="s">
        <v>157</v>
      </c>
      <c r="B29" s="51" t="s">
        <v>161</v>
      </c>
      <c r="C29" s="51" t="s">
        <v>171</v>
      </c>
      <c r="D29" s="51">
        <v>2021</v>
      </c>
    </row>
    <row r="30" spans="1:4" x14ac:dyDescent="0.2">
      <c r="B30" s="51" t="s">
        <v>162</v>
      </c>
      <c r="C30" s="51" t="s">
        <v>172</v>
      </c>
      <c r="D30" s="51">
        <v>2022</v>
      </c>
    </row>
    <row r="31" spans="1:4" ht="15" x14ac:dyDescent="0.2">
      <c r="B31" s="51" t="s">
        <v>163</v>
      </c>
      <c r="C31"/>
      <c r="D31" s="51">
        <v>2023</v>
      </c>
    </row>
    <row r="32" spans="1:4" ht="15" x14ac:dyDescent="0.2">
      <c r="C32"/>
    </row>
    <row r="33" spans="2:3" ht="15" x14ac:dyDescent="0.2">
      <c r="C33"/>
    </row>
    <row r="35" spans="2:3" ht="15" x14ac:dyDescent="0.2">
      <c r="C35" s="111"/>
    </row>
    <row r="36" spans="2:3" ht="15" x14ac:dyDescent="0.2">
      <c r="C36" s="111"/>
    </row>
    <row r="37" spans="2:3" ht="15" x14ac:dyDescent="0.2">
      <c r="C37" s="111"/>
    </row>
    <row r="38" spans="2:3" ht="15" x14ac:dyDescent="0.2">
      <c r="C38" s="111"/>
    </row>
    <row r="40" spans="2:3" x14ac:dyDescent="0.2">
      <c r="B40" s="96"/>
    </row>
  </sheetData>
  <hyperlinks>
    <hyperlink ref="C17" r:id="rId1" display="mailto:katschutz2@nordwestmecklenburg.de" xr:uid="{00000000-0004-0000-0500-000000000000}"/>
    <hyperlink ref="C18" r:id="rId2" display="mailto:katschutzstab@kreis-lup.de" xr:uid="{00000000-0004-0000-0500-000001000000}"/>
    <hyperlink ref="C19" r:id="rId3" display="mailto:koordinierungsgruppe@lkros.de" xr:uid="{00000000-0004-0000-0500-000002000000}"/>
  </hyperlinks>
  <pageMargins left="0.70866141732283472" right="0.70866141732283472" top="0.78740157480314965" bottom="0.78740157480314965" header="0.31496062992125984" footer="0.31496062992125984"/>
  <pageSetup paperSize="9" scale="79" orientation="portrait" r:id="rId4"/>
  <headerFooter>
    <oddHeader>&amp;R&amp;11Rahmentestkonzept M-V, 4- Fassung - Datei zu Anlagen 4 und 7</oddHeader>
    <oddFooter>&amp;R&amp;11Stand: 07.12.2021</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Hinweise</vt:lpstr>
      <vt:lpstr>Datenerfassung</vt:lpstr>
      <vt:lpstr>Anlage 4 Bere-PoCT-Bedarf</vt:lpstr>
      <vt:lpstr>Anlage 7 Nachweis-Testung</vt:lpstr>
      <vt:lpstr>Abrech-Test-Anonym</vt:lpstr>
      <vt:lpstr>Listen</vt:lpstr>
      <vt:lpstr>'Abrech-Test-Anonym'!Druckbereich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Lieschefsky, Dana</dc:creator>
  <cp:lastModifiedBy>Neufert,Claudia</cp:lastModifiedBy>
  <cp:lastPrinted>2021-12-08T08:41:09Z</cp:lastPrinted>
  <dcterms:created xsi:type="dcterms:W3CDTF">2020-10-26T11:09:59Z</dcterms:created>
  <dcterms:modified xsi:type="dcterms:W3CDTF">2022-01-13T08:21:53Z</dcterms:modified>
</cp:coreProperties>
</file>